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<sst xmlns="http://schemas.openxmlformats.org/spreadsheetml/2006/main" count="131" uniqueCount="116">
  <si>
    <t>ПРИЛОЖЕНИЕ № 1</t>
  </si>
  <si>
    <r>
      <t xml:space="preserve"> </t>
    </r>
    <r>
      <rPr>
        <b/>
        <sz val="11"/>
        <rFont val="Tahoma"/>
        <family val="2"/>
      </rPr>
      <t xml:space="preserve"> ИЗПЪЛНЕНИЕ НА ПРИХОДИТЕ ПО БЮДЖЕТ 2015 ГОДИНА И БЮДЖЕТ 2016 Г.</t>
    </r>
  </si>
  <si>
    <t xml:space="preserve"> БЮДЖЕТ 2015 ГОД.</t>
  </si>
  <si>
    <t>ПРОЕКТ 2016 г.</t>
  </si>
  <si>
    <t>РЪСТ</t>
  </si>
  <si>
    <t xml:space="preserve">% НА </t>
  </si>
  <si>
    <t>НАИМЕНОВАНИЕ НА ПРИХОДИТЕ</t>
  </si>
  <si>
    <t>ПЪРВОНАЧАЛЕН БЮДЖЕТ</t>
  </si>
  <si>
    <t>АКТУАЛИЗИРАН БЮДЖЕТ</t>
  </si>
  <si>
    <t>ИЗПЪЛНЕНИЕ 31.12.2015 Г.</t>
  </si>
  <si>
    <t>ВСИЧКО</t>
  </si>
  <si>
    <t>ДЪРЖ.</t>
  </si>
  <si>
    <t>МЕСТНИ</t>
  </si>
  <si>
    <t>ИЗПЪЛН.</t>
  </si>
  <si>
    <t>ПРИХ.</t>
  </si>
  <si>
    <t>к.11/к.2</t>
  </si>
  <si>
    <t>к.11/к.5</t>
  </si>
  <si>
    <t>к 11/к.8</t>
  </si>
  <si>
    <t>К.8/К.5</t>
  </si>
  <si>
    <t>І. ИМУЩЕСТВЕНИ ДАНЪЦИ И НЕДАНЪЧНИ ПРИХОДИ</t>
  </si>
  <si>
    <t>1. ДАНЪЧНИ ПРИХОДИ</t>
  </si>
  <si>
    <t>ДАНЪК ВЪРХУ ДОХОДИТЕ НА ФИЗ.ЛИЦА ОКОНЧАТЕЛЕН ГОД. /ПАТЕНТЕН/ ДАНЪК</t>
  </si>
  <si>
    <t>1.Б. ИМУЩЕСТВЕНИ ДАНЪЦИ</t>
  </si>
  <si>
    <t>1300 ИМУЩЕСТВЕНИ ДАНЪЦИ</t>
  </si>
  <si>
    <t>1301 ДАНЪК В/У НЕДВИЖ. ИМОТИ</t>
  </si>
  <si>
    <t>1303 ДАНЪК В/У ПРЕВОЗНИТЕ СРЕДСТВА</t>
  </si>
  <si>
    <t>1304 ДАНЪК ПРИ ПРИДОБИВАНЕ НА ИМУЩ. ПО ДАРЕНИЯ И ВЪЗМЕЗДЕН НАЧИН</t>
  </si>
  <si>
    <t>1308 ТУРИСТИЧЕСКИ ДАНЪК</t>
  </si>
  <si>
    <t>2000 ДРУГИ ДАНЪЦИ</t>
  </si>
  <si>
    <t>2. НЕДАНЪЧНИ ПРИХОДИ</t>
  </si>
  <si>
    <t>2400 ПРИХ. И ДОХОДИ ОТ СОБСТВЕНОСТ</t>
  </si>
  <si>
    <t xml:space="preserve">2401 ВНОСКИ ОТ ПРИХ. НА ДЪРЖ. (ОБЩ.) ПРЕДПР. </t>
  </si>
  <si>
    <t>2404 ПРИХОДИ ОТ ПРОДАЖБА НА УСЛУГИ, СТОКИ И ПРОДУКЦИЯ</t>
  </si>
  <si>
    <t>2405 ПРИХОДИ ОТ НАЕМИ НА ИМУЩЕСТВО</t>
  </si>
  <si>
    <t>2406 ПРИХОДИ ОТ НАЕМИ НА ЗЕМЯ</t>
  </si>
  <si>
    <t>2407 ПРИХОДИ ОТ ДИВИДЕНТИ</t>
  </si>
  <si>
    <t>2408 ПРИХОДИ ОТ ЛИХВИ ТЕКУЩИ БАНКОВИ СМЕТКИ</t>
  </si>
  <si>
    <t>2409 ПРИХОДИ ОТ ЛИХВИ ПО СРОЧНИ ДЕПОЗИТИ</t>
  </si>
  <si>
    <t>2700 ОБЩИНСКИ ТАКСИ</t>
  </si>
  <si>
    <t>2701 ЗА ПОЛЗВАНЕ НА ДЕТСКИ ГРАДИНИ И ДР.ПО ОБРАЗ.</t>
  </si>
  <si>
    <t>2702 ЗА ПОЛЗВАНЕ НА ДЕТСКИ ЯСЛИ И ДР.ПО ЗДРАВЕОПАЗВАНЕТО</t>
  </si>
  <si>
    <t>2704 ЗА ПОЛЗВ.НА ДОМАШЕН СОЦИАЛЕН ПАТРОНАЖ И ОБЩ. СОЦИАЛНИ УСЛУГИ</t>
  </si>
  <si>
    <t>2705 ЗА ПОЛЗВАНЕ НА ПАЗАРИ, ТЪРЖИЩА И ДРУГИ</t>
  </si>
  <si>
    <t>2706 ЗА ПОЛ.НА ПОЛУДН.ДЕТСКИ ГРАДИНИ</t>
  </si>
  <si>
    <t>2707 ЗА БИТОВИ ОТПАДЪЦИ</t>
  </si>
  <si>
    <t>2710 ЗА ТЕХНИЧЕСКИ УСЛУГИ</t>
  </si>
  <si>
    <t>2711 ЗА АДМИНИСТРАТИВНИ УСЛУГИ</t>
  </si>
  <si>
    <t>2715 ЗА ОТКУПУВАНЕ НА ГРОБНИ МЕСТА</t>
  </si>
  <si>
    <t>2716 ТУРИСТИЧЕСКИ ТАКСИ</t>
  </si>
  <si>
    <t>2717 ЗА ПРИТЕЖАВАНЕ НА КУЧЕ</t>
  </si>
  <si>
    <t>2729 ДРУГИ ОБЩИНСКИ ТАКСИ</t>
  </si>
  <si>
    <t>2800 ГЛОБИ, САНКЦИИ И НАКАЗАТЕЛНИ ЛИХВИ</t>
  </si>
  <si>
    <t>2802 ГЛОБИ, САНКЦИИ, НЕУСТОЙКИ И ДР.</t>
  </si>
  <si>
    <t>2809 НАКАЗ. ЛИХВИ ЗА ДАНЪЦИ, МИТА И ОС. ВНОСКИ</t>
  </si>
  <si>
    <t>3600 ДРУГИ НЕДАНЪЧНИ ПРИХОДИ</t>
  </si>
  <si>
    <t>3601 РЕАЛИЗИРАНИ КУРСОВИ РАЗЛИКИ ОТ ВАЛУТНИ
ОПЕРАЦИИ</t>
  </si>
  <si>
    <t xml:space="preserve">3612 ПОЛ. ЗАСТРАХОВАТЕЛНИ ОБЕЗЩЕТЕНИЯ </t>
  </si>
  <si>
    <t>3619 ДРУГИ НЕДАНЪЧНИ ПРИХОДИ</t>
  </si>
  <si>
    <t>3700 СЪБРАН И ВНЕСЕН ДДС И ДР. ДАНЪЦИ</t>
  </si>
  <si>
    <t>3701 ВНЕСЕН ДДС</t>
  </si>
  <si>
    <t>3702 ВНЕСЕН ДАНЪК В/У ПРИХОДИ ОТ СТОП. ДЕЙНОСТ НА БЮДЖ. ПРЕДПРИЯТИЯ</t>
  </si>
  <si>
    <t>4000 ПРИХОДИ ОТ ПРОДАЖБА НА ОБЩ. ИМУЩЕСТВО</t>
  </si>
  <si>
    <t>4022 ПОСТЪПЛЕНИЯ ОТ ПРОДАЖБА НА СГРАДИ</t>
  </si>
  <si>
    <t>4025 ПОСТЪПЛЕНИЯ ОТ ПРОДАЖБА НА СТОПАНСКИ ИНВЕНТАР</t>
  </si>
  <si>
    <t>4023 ПОСТЪПЛЕНИЯ ОТ ПРОДАЖБА НА ДР ОБОРУД-НЕ</t>
  </si>
  <si>
    <t>4040 ПОСТЪПЛЕНИЯ ОТ ПРОДАЖБА НА ЗЕМЯ</t>
  </si>
  <si>
    <t xml:space="preserve">4100 ПРИХОДИ ОТ КОНЦЕСИИ </t>
  </si>
  <si>
    <t>4500 ПОМОЩИ, ДАРЕНИЯ И ДР. ОТ СТРАНАТА</t>
  </si>
  <si>
    <t>4501 ДАРЕНИЯ, ПОМОЩИ И ДР. БЕЗВЪЗМ. ПОЛУЧЕНИ СУМИ ОТ СТРАНАТА</t>
  </si>
  <si>
    <t>4600 ПОМОЩИ,ДАРЕНИЯ И ДР. ОТ ЧУЖБ.</t>
  </si>
  <si>
    <t>4610 ТЕКУЩИ ПОМОЩИ И ДАРЕНИЯ ОТ ЕС</t>
  </si>
  <si>
    <t>4670 ДАРЕНИЯ, ПОМ. И ДР. БЕЗВЪЗМ. ПОЛ. СУМИ ОТ ЧУЖБИНА</t>
  </si>
  <si>
    <t>ІІ. ВЗАИМООТНАШЕНИЯ С ЦБ В Т.Ч.</t>
  </si>
  <si>
    <t>3111 ОБЩА ДОПЪЛВАЩА СУБСИДИЯ</t>
  </si>
  <si>
    <t>3112 ИЗРАВНИТЕЛНА СУБСИДИЯ</t>
  </si>
  <si>
    <t>3113 ЦЕЛЕВА СУБИДИЯ ЗА КАПИТАЛОВИ Р-ДИ</t>
  </si>
  <si>
    <t>3118 ДРУГИ ПОЛУЧЕНИ ОТ ОБЩИНИ ЦЕЛЕВИ ТРАНСФЕРИ (СУБВЕНЦИИ) ОТ ЦБ</t>
  </si>
  <si>
    <t>3128 ДРУГИ ПОЛУЧЕНИ ОТ ОБЩИНИ ЦЕЛЕВИ ТРАНСФЕРИ (СУБВЕНЦИИ) ОТ ЦБ</t>
  </si>
  <si>
    <t>3120 ВЪЗСТАНОВЕНИ СУБСИДИИ НА ЦБ /-/</t>
  </si>
  <si>
    <t>3140 ВЪЗСТАНОВ.СУБС.ЗА ЦБ /-/</t>
  </si>
  <si>
    <t>ІІІ. ТРАНСФЕРИ ОТ/ЗА БЮДЖЕТА И СМЕТКИ ЗА 
СРЕДСТВА ОТ ЕС</t>
  </si>
  <si>
    <t>6100 МЕЖДУ БЮДЖЕТНИ СМЕТКИ</t>
  </si>
  <si>
    <t>6101 ПОЛУЧЕНИ ТРАНСФЕРИ</t>
  </si>
  <si>
    <t>6102 ПРЕДОСТАВЕНИ ТРАНСФЕРИ</t>
  </si>
  <si>
    <t>6105 ТРАНСФЕРИ ОТ МТСП ПО ПРОГРАМИ ЗА ОСИГУР. НА ЗАЕТОСТ</t>
  </si>
  <si>
    <t>6200 М/У БЮДЖ. СМЕТКИ И СМЕТКИ ЗА СРЕДСТВА ОТ ЕС</t>
  </si>
  <si>
    <t>6201 ПОЛУЧЕНИ ТРАНСФЕРИ</t>
  </si>
  <si>
    <t>6202 ПРЕДОСТАВЕНИ ТРАНСФЕРИ</t>
  </si>
  <si>
    <t>6400 ТРАНСФЕРИ ОТ/ЗА ПУДООС</t>
  </si>
  <si>
    <t>6401 ПОЛУЧЕНИ ТРАНСФЕРИ</t>
  </si>
  <si>
    <t xml:space="preserve">ІV. ВРЕМЕННИ БЕЗЛИХВЕНИ ЗАЕМИ </t>
  </si>
  <si>
    <t>7600 ВРЕМЕННИ БЕЗЛИХВЕНИ ЗАЕМИ М/У БЮДЖ. СМЕТКИ И СМЕТКИ ЗА СРЕДСТВА ОТ ЕС</t>
  </si>
  <si>
    <t>7621 ПРЕДОСТАВЕНИ ЗАЕМИ</t>
  </si>
  <si>
    <t>7622 ВЪЗСТАНОВЕНИ ЗАЕМИ</t>
  </si>
  <si>
    <t>V. ОПЕРАЦИИ С ФИНАНСОВИ АКТИВИ И ПАСИВИ</t>
  </si>
  <si>
    <t>7201 ПРЕДОСТ.СРЕДСТВА ВРЕМ.ФИН. ПОМОЩ</t>
  </si>
  <si>
    <t>8300 ЗАЕМИ ОТ ДР.БАНКИ И ДР.ЛИЦА В СТР.</t>
  </si>
  <si>
    <t>8372 ПОЛУЧЕНИ ДЪЛГОСР.ЗАЕМИ ФОНД ФЛАГ</t>
  </si>
  <si>
    <t>8387 ПОГАШ. ПО ДЪЛГОСР.ЗАЕМИ ФОНД ФЛАГ</t>
  </si>
  <si>
    <t>8800 ВРЕМ.СЪХР.СРЕДСТВА И СРЕДСТВА НА РАЗПОРЕЖДАНЕ</t>
  </si>
  <si>
    <t>8802 СРЕДСТВА НА РАЗПОРЕЖД.ПРЕДОСТ./СЪБР. ОТ/ЗА БЮДЖ.</t>
  </si>
  <si>
    <t>8803 СРЕДСТВА НА РАЗПОРЕЖД.ПРЕДОСТ./СЪБР. ОТ/ЗА
С/ВА ОТ ЕС</t>
  </si>
  <si>
    <t>9339 ДРУГО ФИНАНСИРАНЕ</t>
  </si>
  <si>
    <t>9500 ДЕПОЗИТИ И СРЕДСТВА ПО СМЕТКИ</t>
  </si>
  <si>
    <t>9501 ОСТАТ.ПО С/КИ ОТ ПРЕДХОДНИЯ ПЕРИОД В ЛВ.</t>
  </si>
  <si>
    <t>9502 ОСТАТ.ПО С/КИ ОТ ПРЕДХ.ПЕР.ВАЛ.</t>
  </si>
  <si>
    <t>9502 ОСТАТ.ПО С/КИ РАВНОСТОЙНОСТ ПО ВАЛУТА</t>
  </si>
  <si>
    <t>9507 НАЛ.В ЛВ. ПО С/КИ В КРАЯ НА ПЕИОДА В ЛВ.</t>
  </si>
  <si>
    <t>9508 НАЛ.В ЛВ.ПО С/КИ В КРАЯ НА ПЕР.ВАЛ.</t>
  </si>
  <si>
    <t>9513 ПРЕВОДИ В ПРОЦЕС НА СЕТЪЛМЕНТ</t>
  </si>
  <si>
    <t>9508 НАЛ.В ЛВ. РАВНОСТОЙНОСТ ПО ВАЛУТА</t>
  </si>
  <si>
    <t xml:space="preserve">                                ВСИЧКО :</t>
  </si>
  <si>
    <t>ДИРЕКТОР ДИРЕКЦИЯ "МДТБФ":…………………………………</t>
  </si>
  <si>
    <t>КМЕТ:………………………………………</t>
  </si>
  <si>
    <t xml:space="preserve">                                                                /Д. Мирчева/</t>
  </si>
  <si>
    <t xml:space="preserve">                   /инж. М. Семов/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</si>
</sst>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1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2" borderId="11" xfId="0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7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8" fillId="2" borderId="11" xfId="0" applyFont="1" applyFill="1" applyBorder="1" applyAlignment="1">
      <alignment wrapText="1"/>
    </xf>
    <xf numFmtId="2" fontId="0" fillId="2" borderId="11" xfId="0" applyNumberFormat="1" applyFon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2" borderId="11" xfId="0" applyFont="1" applyFill="1" applyBorder="1" applyAlignment="1">
      <alignment/>
    </xf>
    <xf numFmtId="49" fontId="8" fillId="0" borderId="1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421875" style="1" customWidth="1"/>
    <col min="2" max="2" width="12.140625" style="2" customWidth="1"/>
    <col min="3" max="3" width="9.421875" style="3" customWidth="1"/>
    <col min="4" max="4" width="11.7109375" style="3" customWidth="1"/>
    <col min="5" max="5" width="12.7109375" style="2" customWidth="1"/>
    <col min="6" max="6" width="9.140625" style="3" customWidth="1"/>
    <col min="7" max="7" width="10.57421875" style="3" customWidth="1"/>
    <col min="8" max="8" width="11.421875" style="2" customWidth="1"/>
    <col min="9" max="9" width="9.57421875" style="3" customWidth="1"/>
    <col min="10" max="10" width="10.00390625" style="3" customWidth="1"/>
    <col min="11" max="11" width="10.7109375" style="4" customWidth="1"/>
    <col min="12" max="12" width="9.140625" style="3" customWidth="1"/>
    <col min="13" max="13" width="9.421875" style="3" customWidth="1"/>
    <col min="14" max="14" width="9.421875" style="2" customWidth="1"/>
    <col min="15" max="15" width="9.28125" style="2" customWidth="1"/>
    <col min="16" max="16" width="8.28125" style="2" customWidth="1"/>
    <col min="17" max="17" width="11.00390625" style="2" hidden="1" customWidth="1"/>
    <col min="18" max="16384" width="9.140625" style="2" customWidth="1"/>
  </cols>
  <sheetData>
    <row r="1" ht="12.75">
      <c r="M1" s="3" t="s">
        <v>0</v>
      </c>
    </row>
    <row r="2" spans="1:16" s="6" customFormat="1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6" customFormat="1" ht="14.25">
      <c r="A3" s="7"/>
      <c r="B3" s="7"/>
      <c r="C3" s="8"/>
      <c r="D3" s="8"/>
      <c r="E3" s="7"/>
      <c r="F3" s="8"/>
      <c r="G3" s="8"/>
      <c r="H3" s="7"/>
      <c r="I3" s="8"/>
      <c r="J3" s="8"/>
      <c r="K3" s="9"/>
      <c r="L3" s="8"/>
      <c r="M3" s="8"/>
      <c r="N3" s="7"/>
      <c r="O3" s="7"/>
      <c r="P3" s="7"/>
    </row>
    <row r="5" spans="1:17" ht="12.75">
      <c r="A5" s="10"/>
      <c r="B5" s="11" t="s">
        <v>2</v>
      </c>
      <c r="C5" s="11"/>
      <c r="D5" s="11"/>
      <c r="E5" s="11"/>
      <c r="F5" s="11"/>
      <c r="G5" s="11"/>
      <c r="H5" s="12"/>
      <c r="I5" s="12"/>
      <c r="J5" s="12"/>
      <c r="K5" s="13" t="s">
        <v>3</v>
      </c>
      <c r="L5" s="14"/>
      <c r="M5" s="15"/>
      <c r="N5" s="16" t="s">
        <v>4</v>
      </c>
      <c r="O5" s="16" t="s">
        <v>4</v>
      </c>
      <c r="P5" s="16" t="s">
        <v>4</v>
      </c>
      <c r="Q5" s="17" t="s">
        <v>5</v>
      </c>
    </row>
    <row r="6" spans="1:17" ht="12.75" customHeight="1">
      <c r="A6" s="18" t="s">
        <v>6</v>
      </c>
      <c r="B6" s="19" t="s">
        <v>7</v>
      </c>
      <c r="C6" s="20"/>
      <c r="D6" s="21"/>
      <c r="E6" s="19" t="s">
        <v>8</v>
      </c>
      <c r="F6" s="20"/>
      <c r="G6" s="21"/>
      <c r="H6" s="22" t="s">
        <v>9</v>
      </c>
      <c r="I6" s="11"/>
      <c r="J6" s="23"/>
      <c r="K6" s="24" t="s">
        <v>10</v>
      </c>
      <c r="L6" s="25" t="s">
        <v>11</v>
      </c>
      <c r="M6" s="26" t="s">
        <v>12</v>
      </c>
      <c r="N6" s="27"/>
      <c r="O6" s="28"/>
      <c r="P6" s="29"/>
      <c r="Q6" s="30" t="s">
        <v>13</v>
      </c>
    </row>
    <row r="7" spans="1:17" ht="16.5" customHeight="1">
      <c r="A7" s="31"/>
      <c r="B7" s="32" t="s">
        <v>10</v>
      </c>
      <c r="C7" s="25" t="s">
        <v>11</v>
      </c>
      <c r="D7" s="33" t="s">
        <v>12</v>
      </c>
      <c r="E7" s="32" t="s">
        <v>10</v>
      </c>
      <c r="F7" s="25" t="s">
        <v>11</v>
      </c>
      <c r="G7" s="33" t="s">
        <v>12</v>
      </c>
      <c r="H7" s="34" t="s">
        <v>10</v>
      </c>
      <c r="I7" s="35" t="s">
        <v>11</v>
      </c>
      <c r="J7" s="36" t="s">
        <v>12</v>
      </c>
      <c r="K7" s="37"/>
      <c r="L7" s="36" t="s">
        <v>14</v>
      </c>
      <c r="M7" s="38" t="s">
        <v>14</v>
      </c>
      <c r="N7" s="39" t="s">
        <v>15</v>
      </c>
      <c r="O7" s="39" t="s">
        <v>16</v>
      </c>
      <c r="P7" s="39" t="s">
        <v>17</v>
      </c>
      <c r="Q7" s="40" t="s">
        <v>18</v>
      </c>
    </row>
    <row r="8" spans="1:20" ht="12.75">
      <c r="A8" s="41">
        <v>1</v>
      </c>
      <c r="B8" s="42">
        <v>2</v>
      </c>
      <c r="C8" s="43">
        <v>3</v>
      </c>
      <c r="D8" s="43">
        <v>4</v>
      </c>
      <c r="E8" s="42">
        <v>5</v>
      </c>
      <c r="F8" s="43">
        <v>6</v>
      </c>
      <c r="G8" s="43">
        <v>7</v>
      </c>
      <c r="H8" s="44">
        <v>8</v>
      </c>
      <c r="I8" s="45">
        <v>9</v>
      </c>
      <c r="J8" s="45">
        <v>10</v>
      </c>
      <c r="K8" s="46">
        <v>11</v>
      </c>
      <c r="L8" s="45">
        <v>12</v>
      </c>
      <c r="M8" s="43">
        <v>13</v>
      </c>
      <c r="N8" s="42">
        <v>14</v>
      </c>
      <c r="O8" s="42">
        <v>15</v>
      </c>
      <c r="P8" s="42">
        <v>16</v>
      </c>
      <c r="Q8" s="42">
        <v>11</v>
      </c>
      <c r="S8" s="47"/>
      <c r="T8" s="48"/>
    </row>
    <row r="9" spans="1:17" s="53" customFormat="1" ht="20.25" customHeight="1">
      <c r="A9" s="49" t="s">
        <v>19</v>
      </c>
      <c r="B9" s="50">
        <f>B10+B19</f>
        <v>1398613</v>
      </c>
      <c r="C9" s="51">
        <f>C12+C19+C11</f>
        <v>16000</v>
      </c>
      <c r="D9" s="51">
        <f>D12+D11+D19</f>
        <v>1382613</v>
      </c>
      <c r="E9" s="50">
        <f aca="true" t="shared" si="0" ref="E9:L9">E10+E19</f>
        <v>1413027</v>
      </c>
      <c r="F9" s="51">
        <f t="shared" si="0"/>
        <v>16000</v>
      </c>
      <c r="G9" s="51">
        <f t="shared" si="0"/>
        <v>1397027</v>
      </c>
      <c r="H9" s="50">
        <f t="shared" si="0"/>
        <v>1369143</v>
      </c>
      <c r="I9" s="51">
        <f t="shared" si="0"/>
        <v>9205</v>
      </c>
      <c r="J9" s="51">
        <f t="shared" si="0"/>
        <v>1359938</v>
      </c>
      <c r="K9" s="50">
        <f t="shared" si="0"/>
        <v>1467500</v>
      </c>
      <c r="L9" s="51">
        <f t="shared" si="0"/>
        <v>13000</v>
      </c>
      <c r="M9" s="51">
        <f>M10+M19</f>
        <v>1454500</v>
      </c>
      <c r="N9" s="52">
        <f aca="true" t="shared" si="1" ref="N9:N26">K9/B9*100</f>
        <v>104.92537964397586</v>
      </c>
      <c r="O9" s="52">
        <f>K9/E9*100</f>
        <v>103.85505726359085</v>
      </c>
      <c r="P9" s="52">
        <f>K9/H9*100</f>
        <v>107.18383689651117</v>
      </c>
      <c r="Q9" s="52">
        <f>H9/E9*100</f>
        <v>96.89432685999631</v>
      </c>
    </row>
    <row r="10" spans="1:17" s="53" customFormat="1" ht="12.75" customHeight="1">
      <c r="A10" s="49" t="s">
        <v>20</v>
      </c>
      <c r="B10" s="50">
        <f>B11+B12</f>
        <v>398000</v>
      </c>
      <c r="C10" s="51">
        <f aca="true" t="shared" si="2" ref="C10:M10">C11+C12</f>
        <v>0</v>
      </c>
      <c r="D10" s="51">
        <f t="shared" si="2"/>
        <v>398000</v>
      </c>
      <c r="E10" s="50">
        <f t="shared" si="2"/>
        <v>398000</v>
      </c>
      <c r="F10" s="51">
        <f t="shared" si="2"/>
        <v>0</v>
      </c>
      <c r="G10" s="51">
        <f t="shared" si="2"/>
        <v>398000</v>
      </c>
      <c r="H10" s="50">
        <f t="shared" si="2"/>
        <v>412268</v>
      </c>
      <c r="I10" s="51">
        <f t="shared" si="2"/>
        <v>0</v>
      </c>
      <c r="J10" s="51">
        <f t="shared" si="2"/>
        <v>412268</v>
      </c>
      <c r="K10" s="50">
        <f t="shared" si="2"/>
        <v>426500</v>
      </c>
      <c r="L10" s="54"/>
      <c r="M10" s="51">
        <f t="shared" si="2"/>
        <v>426500</v>
      </c>
      <c r="N10" s="52">
        <f>K10/B10*100</f>
        <v>107.16080402010051</v>
      </c>
      <c r="O10" s="52">
        <f>K10/E10*100</f>
        <v>107.16080402010051</v>
      </c>
      <c r="P10" s="52">
        <f>K10/H10*100</f>
        <v>103.45212337605636</v>
      </c>
      <c r="Q10" s="52">
        <f aca="true" t="shared" si="3" ref="Q10:Q75">H10/E10*100</f>
        <v>103.58492462311557</v>
      </c>
    </row>
    <row r="11" spans="1:17" s="58" customFormat="1" ht="23.25">
      <c r="A11" s="55" t="s">
        <v>21</v>
      </c>
      <c r="B11" s="56">
        <f>C11+D11</f>
        <v>20000</v>
      </c>
      <c r="C11" s="54"/>
      <c r="D11" s="54">
        <v>20000</v>
      </c>
      <c r="E11" s="50">
        <f>F11+G11</f>
        <v>20000</v>
      </c>
      <c r="F11" s="54"/>
      <c r="G11" s="54">
        <v>20000</v>
      </c>
      <c r="H11" s="50">
        <f>I11+J11</f>
        <v>16757</v>
      </c>
      <c r="I11" s="54"/>
      <c r="J11" s="54">
        <v>16757</v>
      </c>
      <c r="K11" s="50">
        <f>L11+M11</f>
        <v>17000</v>
      </c>
      <c r="L11" s="35">
        <f>L12+L17</f>
        <v>0</v>
      </c>
      <c r="M11" s="57">
        <v>17000</v>
      </c>
      <c r="N11" s="52">
        <f t="shared" si="1"/>
        <v>85</v>
      </c>
      <c r="O11" s="52">
        <f aca="true" t="shared" si="4" ref="O11:O16">K11/E11*100</f>
        <v>85</v>
      </c>
      <c r="P11" s="52">
        <f>K11/H11*100</f>
        <v>101.45014023989974</v>
      </c>
      <c r="Q11" s="52">
        <f t="shared" si="3"/>
        <v>83.785</v>
      </c>
    </row>
    <row r="12" spans="1:17" ht="12.75">
      <c r="A12" s="59" t="s">
        <v>22</v>
      </c>
      <c r="B12" s="60">
        <f>B13+B18</f>
        <v>378000</v>
      </c>
      <c r="C12" s="35">
        <f>C13+C18</f>
        <v>0</v>
      </c>
      <c r="D12" s="35">
        <f aca="true" t="shared" si="5" ref="D12:K12">D13+D18</f>
        <v>378000</v>
      </c>
      <c r="E12" s="60">
        <f t="shared" si="5"/>
        <v>378000</v>
      </c>
      <c r="F12" s="35">
        <f t="shared" si="5"/>
        <v>0</v>
      </c>
      <c r="G12" s="35">
        <f>G13+G18</f>
        <v>378000</v>
      </c>
      <c r="H12" s="60">
        <f t="shared" si="5"/>
        <v>395511</v>
      </c>
      <c r="I12" s="35">
        <f t="shared" si="5"/>
        <v>0</v>
      </c>
      <c r="J12" s="35">
        <f t="shared" si="5"/>
        <v>395511</v>
      </c>
      <c r="K12" s="60">
        <f t="shared" si="5"/>
        <v>409500</v>
      </c>
      <c r="L12" s="51"/>
      <c r="M12" s="35">
        <f>M13+M18</f>
        <v>409500</v>
      </c>
      <c r="N12" s="61">
        <f t="shared" si="1"/>
        <v>108.33333333333333</v>
      </c>
      <c r="O12" s="62">
        <f t="shared" si="4"/>
        <v>108.33333333333333</v>
      </c>
      <c r="P12" s="63">
        <f aca="true" t="shared" si="6" ref="P12:P26">K12/H12*100</f>
        <v>103.53694334670844</v>
      </c>
      <c r="Q12" s="52">
        <f t="shared" si="3"/>
        <v>104.63253968253969</v>
      </c>
    </row>
    <row r="13" spans="1:17" s="53" customFormat="1" ht="12.75">
      <c r="A13" s="64" t="s">
        <v>23</v>
      </c>
      <c r="B13" s="50">
        <f aca="true" t="shared" si="7" ref="B13:B18">C13+D13</f>
        <v>378000</v>
      </c>
      <c r="C13" s="51"/>
      <c r="D13" s="51">
        <f>SUM(D14:D17)</f>
        <v>378000</v>
      </c>
      <c r="E13" s="50">
        <f aca="true" t="shared" si="8" ref="E13:E18">F13+G13</f>
        <v>378000</v>
      </c>
      <c r="F13" s="51"/>
      <c r="G13" s="51">
        <f>SUM(G14:G17)</f>
        <v>378000</v>
      </c>
      <c r="H13" s="50">
        <f aca="true" t="shared" si="9" ref="H13:H18">I13+J13</f>
        <v>395431</v>
      </c>
      <c r="I13" s="51"/>
      <c r="J13" s="51">
        <f>SUM(J14:J17)</f>
        <v>395431</v>
      </c>
      <c r="K13" s="50">
        <f aca="true" t="shared" si="10" ref="K13:K18">L13+M13</f>
        <v>409500</v>
      </c>
      <c r="L13" s="35"/>
      <c r="M13" s="51">
        <f>SUM(M14:M17)</f>
        <v>409500</v>
      </c>
      <c r="N13" s="65">
        <f t="shared" si="1"/>
        <v>108.33333333333333</v>
      </c>
      <c r="O13" s="52">
        <f t="shared" si="4"/>
        <v>108.33333333333333</v>
      </c>
      <c r="P13" s="52">
        <f t="shared" si="6"/>
        <v>103.55788999850797</v>
      </c>
      <c r="Q13" s="52">
        <f t="shared" si="3"/>
        <v>104.61137566137566</v>
      </c>
    </row>
    <row r="14" spans="1:20" ht="12.75">
      <c r="A14" s="66" t="s">
        <v>24</v>
      </c>
      <c r="B14" s="60">
        <f t="shared" si="7"/>
        <v>119000</v>
      </c>
      <c r="C14" s="35"/>
      <c r="D14" s="35">
        <v>119000</v>
      </c>
      <c r="E14" s="60">
        <f t="shared" si="8"/>
        <v>119000</v>
      </c>
      <c r="F14" s="35"/>
      <c r="G14" s="35">
        <v>119000</v>
      </c>
      <c r="H14" s="60">
        <f t="shared" si="9"/>
        <v>124342</v>
      </c>
      <c r="I14" s="35"/>
      <c r="J14" s="35">
        <v>124342</v>
      </c>
      <c r="K14" s="60">
        <f t="shared" si="10"/>
        <v>131000</v>
      </c>
      <c r="L14" s="35"/>
      <c r="M14" s="35">
        <v>131000</v>
      </c>
      <c r="N14" s="61">
        <f t="shared" si="1"/>
        <v>110.08403361344538</v>
      </c>
      <c r="O14" s="62">
        <f t="shared" si="4"/>
        <v>110.08403361344538</v>
      </c>
      <c r="P14" s="63">
        <f t="shared" si="6"/>
        <v>105.35458654356533</v>
      </c>
      <c r="Q14" s="52">
        <f t="shared" si="3"/>
        <v>104.48907563025209</v>
      </c>
      <c r="S14" s="53"/>
      <c r="T14" s="53"/>
    </row>
    <row r="15" spans="1:20" ht="12.75">
      <c r="A15" s="66" t="s">
        <v>25</v>
      </c>
      <c r="B15" s="60">
        <f t="shared" si="7"/>
        <v>170000</v>
      </c>
      <c r="C15" s="35"/>
      <c r="D15" s="35">
        <v>170000</v>
      </c>
      <c r="E15" s="60">
        <f t="shared" si="8"/>
        <v>170000</v>
      </c>
      <c r="F15" s="35"/>
      <c r="G15" s="35">
        <v>170000</v>
      </c>
      <c r="H15" s="60">
        <f t="shared" si="9"/>
        <v>172887</v>
      </c>
      <c r="I15" s="35"/>
      <c r="J15" s="35">
        <v>172887</v>
      </c>
      <c r="K15" s="60">
        <f t="shared" si="10"/>
        <v>180000</v>
      </c>
      <c r="L15" s="35"/>
      <c r="M15" s="35">
        <v>180000</v>
      </c>
      <c r="N15" s="61">
        <f t="shared" si="1"/>
        <v>105.88235294117648</v>
      </c>
      <c r="O15" s="62">
        <f t="shared" si="4"/>
        <v>105.88235294117648</v>
      </c>
      <c r="P15" s="63">
        <f t="shared" si="6"/>
        <v>104.11424803484357</v>
      </c>
      <c r="Q15" s="52">
        <f t="shared" si="3"/>
        <v>101.69823529411765</v>
      </c>
      <c r="S15" s="53"/>
      <c r="T15" s="53"/>
    </row>
    <row r="16" spans="1:20" ht="23.25">
      <c r="A16" s="66" t="s">
        <v>26</v>
      </c>
      <c r="B16" s="60">
        <f t="shared" si="7"/>
        <v>78000</v>
      </c>
      <c r="C16" s="35"/>
      <c r="D16" s="35">
        <v>78000</v>
      </c>
      <c r="E16" s="60">
        <f t="shared" si="8"/>
        <v>78000</v>
      </c>
      <c r="F16" s="35"/>
      <c r="G16" s="35">
        <v>78000</v>
      </c>
      <c r="H16" s="60">
        <f t="shared" si="9"/>
        <v>88376</v>
      </c>
      <c r="I16" s="35"/>
      <c r="J16" s="35">
        <v>88376</v>
      </c>
      <c r="K16" s="60">
        <f t="shared" si="10"/>
        <v>88500</v>
      </c>
      <c r="L16" s="35"/>
      <c r="M16" s="35">
        <v>88500</v>
      </c>
      <c r="N16" s="61">
        <f t="shared" si="1"/>
        <v>113.46153846153845</v>
      </c>
      <c r="O16" s="62">
        <f t="shared" si="4"/>
        <v>113.46153846153845</v>
      </c>
      <c r="P16" s="63">
        <f t="shared" si="6"/>
        <v>100.14030958631304</v>
      </c>
      <c r="Q16" s="52">
        <f t="shared" si="3"/>
        <v>113.30256410256409</v>
      </c>
      <c r="S16" s="53"/>
      <c r="T16" s="53"/>
    </row>
    <row r="17" spans="1:20" ht="12.75">
      <c r="A17" s="66" t="s">
        <v>27</v>
      </c>
      <c r="B17" s="60">
        <f t="shared" si="7"/>
        <v>11000</v>
      </c>
      <c r="C17" s="35"/>
      <c r="D17" s="35">
        <v>11000</v>
      </c>
      <c r="E17" s="60">
        <f t="shared" si="8"/>
        <v>11000</v>
      </c>
      <c r="F17" s="35"/>
      <c r="G17" s="35">
        <v>11000</v>
      </c>
      <c r="H17" s="60">
        <f t="shared" si="9"/>
        <v>9826</v>
      </c>
      <c r="I17" s="35"/>
      <c r="J17" s="35">
        <v>9826</v>
      </c>
      <c r="K17" s="60">
        <f t="shared" si="10"/>
        <v>10000</v>
      </c>
      <c r="L17" s="51"/>
      <c r="M17" s="35">
        <v>10000</v>
      </c>
      <c r="N17" s="61">
        <f t="shared" si="1"/>
        <v>90.9090909090909</v>
      </c>
      <c r="O17" s="62">
        <f>K17/E17*100</f>
        <v>90.9090909090909</v>
      </c>
      <c r="P17" s="63">
        <f>K17/H17*100</f>
        <v>101.77081213108082</v>
      </c>
      <c r="Q17" s="52">
        <f t="shared" si="3"/>
        <v>89.32727272727273</v>
      </c>
      <c r="S17" s="53"/>
      <c r="T17" s="53"/>
    </row>
    <row r="18" spans="1:17" s="53" customFormat="1" ht="12.75">
      <c r="A18" s="64" t="s">
        <v>28</v>
      </c>
      <c r="B18" s="50">
        <f t="shared" si="7"/>
        <v>0</v>
      </c>
      <c r="C18" s="51"/>
      <c r="D18" s="51">
        <v>0</v>
      </c>
      <c r="E18" s="50">
        <f t="shared" si="8"/>
        <v>0</v>
      </c>
      <c r="F18" s="51"/>
      <c r="G18" s="51">
        <v>0</v>
      </c>
      <c r="H18" s="50">
        <f t="shared" si="9"/>
        <v>80</v>
      </c>
      <c r="I18" s="51"/>
      <c r="J18" s="51">
        <v>80</v>
      </c>
      <c r="K18" s="50">
        <f t="shared" si="10"/>
        <v>0</v>
      </c>
      <c r="L18" s="51"/>
      <c r="M18" s="51"/>
      <c r="N18" s="65">
        <v>0</v>
      </c>
      <c r="O18" s="65">
        <v>0</v>
      </c>
      <c r="P18" s="52">
        <f t="shared" si="6"/>
        <v>0</v>
      </c>
      <c r="Q18" s="52">
        <v>0</v>
      </c>
    </row>
    <row r="19" spans="1:17" s="53" customFormat="1" ht="12.75">
      <c r="A19" s="64" t="s">
        <v>29</v>
      </c>
      <c r="B19" s="50">
        <f>B20+B28+B41+B44+B51+B56+B57+B59+B48</f>
        <v>1000613</v>
      </c>
      <c r="C19" s="51">
        <f>C20+C28+C41+C44+C51+C56+C57+C59+C48</f>
        <v>16000</v>
      </c>
      <c r="D19" s="51">
        <f>D20+D28+D41+D44+D51+D56+D57+D59+D48</f>
        <v>984613</v>
      </c>
      <c r="E19" s="50">
        <f>E20+E28+E41+E44+E51+E56+E57+E59+E48</f>
        <v>1015027</v>
      </c>
      <c r="F19" s="51">
        <f>F20+F28+F41+F44+F51+F56+F57+F59+F48+F60</f>
        <v>16000</v>
      </c>
      <c r="G19" s="51">
        <f>G20+G28+G41+G44+G51+G56+G57+G59+G48</f>
        <v>999027</v>
      </c>
      <c r="H19" s="50">
        <f>H20+H28+H41+H44+H51+H57+H60+H48+H56</f>
        <v>956875</v>
      </c>
      <c r="I19" s="51">
        <f>I20+I28+I41+I44+I51+I57+I48+I60</f>
        <v>9205</v>
      </c>
      <c r="J19" s="51">
        <f>J20+J28+J41+J44+J51+J57+J60+J48+J56</f>
        <v>947670</v>
      </c>
      <c r="K19" s="50">
        <f>K20+K28+K41+K44+K51+K57+K60+K48+K56</f>
        <v>1041000</v>
      </c>
      <c r="L19" s="51">
        <f>L20+L28+L41+L44+L51+L57+L48+L60</f>
        <v>13000</v>
      </c>
      <c r="M19" s="51">
        <f>M20+M28+M41+M44+M51+M57+M60+M48+M56</f>
        <v>1028000</v>
      </c>
      <c r="N19" s="65">
        <f t="shared" si="1"/>
        <v>104.03622579358853</v>
      </c>
      <c r="O19" s="65">
        <f>K19/E19*100</f>
        <v>102.5588481882748</v>
      </c>
      <c r="P19" s="52">
        <f t="shared" si="6"/>
        <v>108.79163945133898</v>
      </c>
      <c r="Q19" s="52">
        <f t="shared" si="3"/>
        <v>94.27089131619158</v>
      </c>
    </row>
    <row r="20" spans="1:17" s="53" customFormat="1" ht="12.75">
      <c r="A20" s="64" t="s">
        <v>30</v>
      </c>
      <c r="B20" s="50">
        <f>C20+D20</f>
        <v>208000</v>
      </c>
      <c r="C20" s="51">
        <f>SUM(C21:C27)</f>
        <v>6500</v>
      </c>
      <c r="D20" s="51">
        <f>SUM(D21:D27)</f>
        <v>201500</v>
      </c>
      <c r="E20" s="50">
        <f>F20+G20</f>
        <v>208000</v>
      </c>
      <c r="F20" s="51">
        <f>SUM(F21:F26)</f>
        <v>6500</v>
      </c>
      <c r="G20" s="51">
        <f>SUM(G21:G26)</f>
        <v>201500</v>
      </c>
      <c r="H20" s="50">
        <f>I20+J20</f>
        <v>216747</v>
      </c>
      <c r="I20" s="51">
        <f>SUM(I21:I27)</f>
        <v>5205</v>
      </c>
      <c r="J20" s="51">
        <f>SUM(J21:J26)</f>
        <v>211542</v>
      </c>
      <c r="K20" s="50">
        <f>L20+M20</f>
        <v>218560</v>
      </c>
      <c r="L20" s="51">
        <f>SUM(L21:L27)</f>
        <v>6500</v>
      </c>
      <c r="M20" s="51">
        <f>SUM(M21:M26)</f>
        <v>212060</v>
      </c>
      <c r="N20" s="65">
        <f t="shared" si="1"/>
        <v>105.07692307692307</v>
      </c>
      <c r="O20" s="65">
        <f>K20/E20*100</f>
        <v>105.07692307692307</v>
      </c>
      <c r="P20" s="52">
        <f t="shared" si="6"/>
        <v>100.8364590974731</v>
      </c>
      <c r="Q20" s="52">
        <f t="shared" si="3"/>
        <v>104.20528846153847</v>
      </c>
    </row>
    <row r="21" spans="1:20" ht="12.75">
      <c r="A21" s="66" t="s">
        <v>31</v>
      </c>
      <c r="B21" s="60">
        <f aca="true" t="shared" si="11" ref="B21:B27">C21+D21</f>
        <v>800</v>
      </c>
      <c r="C21" s="35"/>
      <c r="D21" s="35">
        <v>800</v>
      </c>
      <c r="E21" s="60">
        <f aca="true" t="shared" si="12" ref="E21:E62">F21+G21</f>
        <v>800</v>
      </c>
      <c r="F21" s="35"/>
      <c r="G21" s="35">
        <v>800</v>
      </c>
      <c r="H21" s="60">
        <f aca="true" t="shared" si="13" ref="H21:H62">I21+J21</f>
        <v>500</v>
      </c>
      <c r="I21" s="35"/>
      <c r="J21" s="35">
        <v>500</v>
      </c>
      <c r="K21" s="60">
        <f aca="true" t="shared" si="14" ref="K21:K26">L21+M21</f>
        <v>600</v>
      </c>
      <c r="L21" s="35"/>
      <c r="M21" s="35">
        <v>600</v>
      </c>
      <c r="N21" s="61">
        <f t="shared" si="1"/>
        <v>75</v>
      </c>
      <c r="O21" s="61">
        <v>0</v>
      </c>
      <c r="P21" s="63">
        <f t="shared" si="6"/>
        <v>120</v>
      </c>
      <c r="Q21" s="52">
        <f t="shared" si="3"/>
        <v>62.5</v>
      </c>
      <c r="T21" s="53"/>
    </row>
    <row r="22" spans="1:20" ht="24.75" customHeight="1">
      <c r="A22" s="66" t="s">
        <v>32</v>
      </c>
      <c r="B22" s="60">
        <f t="shared" si="11"/>
        <v>62300</v>
      </c>
      <c r="C22" s="35"/>
      <c r="D22" s="35">
        <v>62300</v>
      </c>
      <c r="E22" s="60">
        <f t="shared" si="12"/>
        <v>62300</v>
      </c>
      <c r="F22" s="35"/>
      <c r="G22" s="35">
        <v>62300</v>
      </c>
      <c r="H22" s="60">
        <f t="shared" si="13"/>
        <v>74636</v>
      </c>
      <c r="I22" s="35"/>
      <c r="J22" s="35">
        <v>74636</v>
      </c>
      <c r="K22" s="60">
        <f t="shared" si="14"/>
        <v>79500</v>
      </c>
      <c r="L22" s="35"/>
      <c r="M22" s="35">
        <v>79500</v>
      </c>
      <c r="N22" s="61">
        <f t="shared" si="1"/>
        <v>127.6083467094703</v>
      </c>
      <c r="O22" s="61">
        <f>K22/E22*100</f>
        <v>127.6083467094703</v>
      </c>
      <c r="P22" s="63">
        <f t="shared" si="6"/>
        <v>106.51696232381155</v>
      </c>
      <c r="Q22" s="52">
        <f t="shared" si="3"/>
        <v>119.80096308186197</v>
      </c>
      <c r="T22" s="53"/>
    </row>
    <row r="23" spans="1:20" ht="12.75">
      <c r="A23" s="66" t="s">
        <v>33</v>
      </c>
      <c r="B23" s="60">
        <f t="shared" si="11"/>
        <v>80000</v>
      </c>
      <c r="C23" s="35">
        <v>6500</v>
      </c>
      <c r="D23" s="35">
        <v>73500</v>
      </c>
      <c r="E23" s="60">
        <f t="shared" si="12"/>
        <v>80000</v>
      </c>
      <c r="F23" s="35">
        <v>6500</v>
      </c>
      <c r="G23" s="35">
        <v>73500</v>
      </c>
      <c r="H23" s="60">
        <f t="shared" si="13"/>
        <v>73228</v>
      </c>
      <c r="I23" s="35">
        <v>5182</v>
      </c>
      <c r="J23" s="35">
        <v>68046</v>
      </c>
      <c r="K23" s="60">
        <f t="shared" si="14"/>
        <v>77460</v>
      </c>
      <c r="L23" s="35">
        <v>6500</v>
      </c>
      <c r="M23" s="35">
        <v>70960</v>
      </c>
      <c r="N23" s="61">
        <f t="shared" si="1"/>
        <v>96.825</v>
      </c>
      <c r="O23" s="61">
        <f>K23/E23*100</f>
        <v>96.825</v>
      </c>
      <c r="P23" s="63">
        <f t="shared" si="6"/>
        <v>105.77921013819851</v>
      </c>
      <c r="Q23" s="52">
        <f t="shared" si="3"/>
        <v>91.535</v>
      </c>
      <c r="T23" s="53"/>
    </row>
    <row r="24" spans="1:20" ht="12.75">
      <c r="A24" s="66" t="s">
        <v>34</v>
      </c>
      <c r="B24" s="60">
        <f t="shared" si="11"/>
        <v>55600</v>
      </c>
      <c r="C24" s="35"/>
      <c r="D24" s="35">
        <v>55600</v>
      </c>
      <c r="E24" s="60">
        <f t="shared" si="12"/>
        <v>55600</v>
      </c>
      <c r="F24" s="35"/>
      <c r="G24" s="35">
        <v>55600</v>
      </c>
      <c r="H24" s="60">
        <f t="shared" si="13"/>
        <v>44019</v>
      </c>
      <c r="I24" s="35"/>
      <c r="J24" s="35">
        <v>44019</v>
      </c>
      <c r="K24" s="60">
        <f t="shared" si="14"/>
        <v>52000</v>
      </c>
      <c r="L24" s="35"/>
      <c r="M24" s="35">
        <v>52000</v>
      </c>
      <c r="N24" s="61">
        <f t="shared" si="1"/>
        <v>93.5251798561151</v>
      </c>
      <c r="O24" s="61">
        <f>K24/E24*100</f>
        <v>93.5251798561151</v>
      </c>
      <c r="P24" s="63">
        <f t="shared" si="6"/>
        <v>118.13080715145732</v>
      </c>
      <c r="Q24" s="52">
        <f t="shared" si="3"/>
        <v>79.17086330935251</v>
      </c>
      <c r="T24" s="53"/>
    </row>
    <row r="25" spans="1:20" ht="12.75">
      <c r="A25" s="66" t="s">
        <v>35</v>
      </c>
      <c r="B25" s="60">
        <f t="shared" si="11"/>
        <v>0</v>
      </c>
      <c r="C25" s="35"/>
      <c r="D25" s="35"/>
      <c r="E25" s="60">
        <f t="shared" si="12"/>
        <v>0</v>
      </c>
      <c r="F25" s="35"/>
      <c r="G25" s="35"/>
      <c r="H25" s="60">
        <f t="shared" si="13"/>
        <v>13841</v>
      </c>
      <c r="I25" s="35"/>
      <c r="J25" s="35">
        <v>13841</v>
      </c>
      <c r="K25" s="60">
        <f t="shared" si="14"/>
        <v>0</v>
      </c>
      <c r="L25" s="35"/>
      <c r="M25" s="35"/>
      <c r="N25" s="61">
        <v>0</v>
      </c>
      <c r="O25" s="61">
        <v>0</v>
      </c>
      <c r="P25" s="63">
        <f>K25/H25*100</f>
        <v>0</v>
      </c>
      <c r="Q25" s="52" t="e">
        <f t="shared" si="3"/>
        <v>#DIV/0!</v>
      </c>
      <c r="T25" s="53"/>
    </row>
    <row r="26" spans="1:20" ht="14.25" customHeight="1">
      <c r="A26" s="66" t="s">
        <v>36</v>
      </c>
      <c r="B26" s="60">
        <f t="shared" si="11"/>
        <v>9300</v>
      </c>
      <c r="C26" s="35"/>
      <c r="D26" s="35">
        <v>9300</v>
      </c>
      <c r="E26" s="60">
        <f t="shared" si="12"/>
        <v>9300</v>
      </c>
      <c r="F26" s="35"/>
      <c r="G26" s="35">
        <v>9300</v>
      </c>
      <c r="H26" s="60">
        <f t="shared" si="13"/>
        <v>10523</v>
      </c>
      <c r="I26" s="35">
        <v>23</v>
      </c>
      <c r="J26" s="35">
        <v>10500</v>
      </c>
      <c r="K26" s="60">
        <f t="shared" si="14"/>
        <v>9000</v>
      </c>
      <c r="L26" s="35"/>
      <c r="M26" s="35">
        <v>9000</v>
      </c>
      <c r="N26" s="61">
        <f t="shared" si="1"/>
        <v>96.7741935483871</v>
      </c>
      <c r="O26" s="61">
        <f>K26/E26*100</f>
        <v>96.7741935483871</v>
      </c>
      <c r="P26" s="63">
        <f t="shared" si="6"/>
        <v>85.52694098641072</v>
      </c>
      <c r="Q26" s="52">
        <f t="shared" si="3"/>
        <v>113.15053763440861</v>
      </c>
      <c r="T26" s="53"/>
    </row>
    <row r="27" spans="1:17" ht="12.75" hidden="1">
      <c r="A27" s="66" t="s">
        <v>37</v>
      </c>
      <c r="B27" s="60">
        <f t="shared" si="11"/>
        <v>0</v>
      </c>
      <c r="C27" s="35"/>
      <c r="D27" s="35"/>
      <c r="E27" s="60">
        <f t="shared" si="12"/>
        <v>0</v>
      </c>
      <c r="F27" s="35"/>
      <c r="G27" s="35"/>
      <c r="H27" s="60">
        <f t="shared" si="13"/>
        <v>0</v>
      </c>
      <c r="I27" s="35"/>
      <c r="J27" s="35"/>
      <c r="K27" s="67"/>
      <c r="L27" s="35"/>
      <c r="M27" s="35"/>
      <c r="N27" s="61">
        <v>0</v>
      </c>
      <c r="O27" s="61">
        <v>0</v>
      </c>
      <c r="P27" s="63">
        <v>0</v>
      </c>
      <c r="Q27" s="52" t="e">
        <f t="shared" si="3"/>
        <v>#DIV/0!</v>
      </c>
    </row>
    <row r="28" spans="1:17" s="53" customFormat="1" ht="12.75">
      <c r="A28" s="64" t="s">
        <v>38</v>
      </c>
      <c r="B28" s="50">
        <f>C28+D28</f>
        <v>743300</v>
      </c>
      <c r="C28" s="51">
        <f>SUM(C29:C40)</f>
        <v>0</v>
      </c>
      <c r="D28" s="51">
        <f>SUM(D29:D40)</f>
        <v>743300</v>
      </c>
      <c r="E28" s="50">
        <f t="shared" si="12"/>
        <v>743300</v>
      </c>
      <c r="F28" s="51">
        <f>SUM(F29:F40)</f>
        <v>0</v>
      </c>
      <c r="G28" s="51">
        <f>SUM(G29:G40)</f>
        <v>743300</v>
      </c>
      <c r="H28" s="50">
        <f t="shared" si="13"/>
        <v>691670</v>
      </c>
      <c r="I28" s="51">
        <f>SUM(I29:I40)</f>
        <v>0</v>
      </c>
      <c r="J28" s="51">
        <f>SUM(J29:J40)</f>
        <v>691670</v>
      </c>
      <c r="K28" s="50">
        <f aca="true" t="shared" si="15" ref="K28:K44">L28+M28</f>
        <v>781500</v>
      </c>
      <c r="L28" s="51">
        <f>SUM(L29:L40)</f>
        <v>0</v>
      </c>
      <c r="M28" s="51">
        <f>SUM(M29:M40)</f>
        <v>781500</v>
      </c>
      <c r="N28" s="65">
        <f>K28/B28*100</f>
        <v>105.13924391228306</v>
      </c>
      <c r="O28" s="65">
        <f>K28/E28*100</f>
        <v>105.13924391228306</v>
      </c>
      <c r="P28" s="52">
        <f>K28/H28*100</f>
        <v>112.98740728960341</v>
      </c>
      <c r="Q28" s="52">
        <f t="shared" si="3"/>
        <v>93.05394860756088</v>
      </c>
    </row>
    <row r="29" spans="1:20" ht="15" customHeight="1">
      <c r="A29" s="66" t="s">
        <v>39</v>
      </c>
      <c r="B29" s="60">
        <f aca="true" t="shared" si="16" ref="B29:B62">C29+D29</f>
        <v>65000</v>
      </c>
      <c r="C29" s="35"/>
      <c r="D29" s="35">
        <v>65000</v>
      </c>
      <c r="E29" s="60">
        <f t="shared" si="12"/>
        <v>65000</v>
      </c>
      <c r="F29" s="35"/>
      <c r="G29" s="35">
        <v>65000</v>
      </c>
      <c r="H29" s="60">
        <f t="shared" si="13"/>
        <v>62289</v>
      </c>
      <c r="I29" s="35"/>
      <c r="J29" s="35">
        <v>62289</v>
      </c>
      <c r="K29" s="60">
        <f t="shared" si="15"/>
        <v>63000</v>
      </c>
      <c r="L29" s="35"/>
      <c r="M29" s="35">
        <v>63000</v>
      </c>
      <c r="N29" s="61">
        <f aca="true" t="shared" si="17" ref="N29:N40">K29/B29*100</f>
        <v>96.92307692307692</v>
      </c>
      <c r="O29" s="61">
        <f aca="true" t="shared" si="18" ref="O29:O40">K29/E29*100</f>
        <v>96.92307692307692</v>
      </c>
      <c r="P29" s="63">
        <f aca="true" t="shared" si="19" ref="P29:P40">K29/H29*100</f>
        <v>101.14145354717525</v>
      </c>
      <c r="Q29" s="52">
        <f t="shared" si="3"/>
        <v>95.82923076923076</v>
      </c>
      <c r="T29" s="53"/>
    </row>
    <row r="30" spans="1:20" ht="22.5" customHeight="1">
      <c r="A30" s="66" t="s">
        <v>40</v>
      </c>
      <c r="B30" s="60">
        <f t="shared" si="16"/>
        <v>12000</v>
      </c>
      <c r="C30" s="35"/>
      <c r="D30" s="35">
        <v>12000</v>
      </c>
      <c r="E30" s="60">
        <f t="shared" si="12"/>
        <v>12000</v>
      </c>
      <c r="F30" s="35"/>
      <c r="G30" s="35">
        <v>12000</v>
      </c>
      <c r="H30" s="60">
        <f t="shared" si="13"/>
        <v>12904</v>
      </c>
      <c r="I30" s="35"/>
      <c r="J30" s="35">
        <v>12904</v>
      </c>
      <c r="K30" s="60">
        <f t="shared" si="15"/>
        <v>13000</v>
      </c>
      <c r="L30" s="35"/>
      <c r="M30" s="35">
        <v>13000</v>
      </c>
      <c r="N30" s="61">
        <f t="shared" si="17"/>
        <v>108.33333333333333</v>
      </c>
      <c r="O30" s="61">
        <f t="shared" si="18"/>
        <v>108.33333333333333</v>
      </c>
      <c r="P30" s="63">
        <f t="shared" si="19"/>
        <v>100.74395536267824</v>
      </c>
      <c r="Q30" s="52">
        <f t="shared" si="3"/>
        <v>107.53333333333333</v>
      </c>
      <c r="T30" s="53"/>
    </row>
    <row r="31" spans="1:20" ht="23.25">
      <c r="A31" s="66" t="s">
        <v>41</v>
      </c>
      <c r="B31" s="60">
        <f t="shared" si="16"/>
        <v>20600</v>
      </c>
      <c r="C31" s="35"/>
      <c r="D31" s="35">
        <v>20600</v>
      </c>
      <c r="E31" s="60">
        <f t="shared" si="12"/>
        <v>20600</v>
      </c>
      <c r="F31" s="35"/>
      <c r="G31" s="35">
        <v>20600</v>
      </c>
      <c r="H31" s="60">
        <f t="shared" si="13"/>
        <v>21547</v>
      </c>
      <c r="I31" s="35"/>
      <c r="J31" s="35">
        <v>21547</v>
      </c>
      <c r="K31" s="60">
        <f t="shared" si="15"/>
        <v>22000</v>
      </c>
      <c r="L31" s="35"/>
      <c r="M31" s="35">
        <v>22000</v>
      </c>
      <c r="N31" s="61">
        <f t="shared" si="17"/>
        <v>106.79611650485437</v>
      </c>
      <c r="O31" s="61">
        <f t="shared" si="18"/>
        <v>106.79611650485437</v>
      </c>
      <c r="P31" s="63">
        <f t="shared" si="19"/>
        <v>102.10238084188055</v>
      </c>
      <c r="Q31" s="52">
        <f t="shared" si="3"/>
        <v>104.59708737864078</v>
      </c>
      <c r="T31" s="53"/>
    </row>
    <row r="32" spans="1:20" ht="15.75" customHeight="1">
      <c r="A32" s="66" t="s">
        <v>42</v>
      </c>
      <c r="B32" s="60">
        <f t="shared" si="16"/>
        <v>40000</v>
      </c>
      <c r="C32" s="35"/>
      <c r="D32" s="35">
        <v>40000</v>
      </c>
      <c r="E32" s="60">
        <f t="shared" si="12"/>
        <v>40000</v>
      </c>
      <c r="F32" s="35"/>
      <c r="G32" s="35">
        <v>40000</v>
      </c>
      <c r="H32" s="60">
        <f t="shared" si="13"/>
        <v>28579</v>
      </c>
      <c r="I32" s="35"/>
      <c r="J32" s="35">
        <v>28579</v>
      </c>
      <c r="K32" s="60">
        <f t="shared" si="15"/>
        <v>40000</v>
      </c>
      <c r="L32" s="35"/>
      <c r="M32" s="35">
        <v>40000</v>
      </c>
      <c r="N32" s="61">
        <f t="shared" si="17"/>
        <v>100</v>
      </c>
      <c r="O32" s="61">
        <f t="shared" si="18"/>
        <v>100</v>
      </c>
      <c r="P32" s="63">
        <f t="shared" si="19"/>
        <v>139.96290982889533</v>
      </c>
      <c r="Q32" s="52">
        <f t="shared" si="3"/>
        <v>71.44749999999999</v>
      </c>
      <c r="T32" s="53"/>
    </row>
    <row r="33" spans="1:17" ht="12.75" hidden="1">
      <c r="A33" s="66" t="s">
        <v>43</v>
      </c>
      <c r="B33" s="60">
        <f t="shared" si="16"/>
        <v>0</v>
      </c>
      <c r="C33" s="35"/>
      <c r="D33" s="35"/>
      <c r="E33" s="60">
        <f t="shared" si="12"/>
        <v>0</v>
      </c>
      <c r="F33" s="35"/>
      <c r="G33" s="35"/>
      <c r="H33" s="60">
        <f t="shared" si="13"/>
        <v>0</v>
      </c>
      <c r="I33" s="35"/>
      <c r="J33" s="35"/>
      <c r="K33" s="60">
        <f t="shared" si="15"/>
        <v>0</v>
      </c>
      <c r="L33" s="35"/>
      <c r="M33" s="35"/>
      <c r="N33" s="61" t="e">
        <f t="shared" si="17"/>
        <v>#DIV/0!</v>
      </c>
      <c r="O33" s="61" t="e">
        <f t="shared" si="18"/>
        <v>#DIV/0!</v>
      </c>
      <c r="P33" s="63" t="e">
        <f t="shared" si="19"/>
        <v>#DIV/0!</v>
      </c>
      <c r="Q33" s="52" t="e">
        <f t="shared" si="3"/>
        <v>#DIV/0!</v>
      </c>
    </row>
    <row r="34" spans="1:20" ht="12.75">
      <c r="A34" s="66" t="s">
        <v>44</v>
      </c>
      <c r="B34" s="60">
        <f t="shared" si="16"/>
        <v>530000</v>
      </c>
      <c r="C34" s="35"/>
      <c r="D34" s="35">
        <v>530000</v>
      </c>
      <c r="E34" s="60">
        <f t="shared" si="12"/>
        <v>530000</v>
      </c>
      <c r="F34" s="35"/>
      <c r="G34" s="35">
        <v>530000</v>
      </c>
      <c r="H34" s="60">
        <f t="shared" si="13"/>
        <v>479366</v>
      </c>
      <c r="I34" s="35"/>
      <c r="J34" s="35">
        <v>479366</v>
      </c>
      <c r="K34" s="60">
        <f t="shared" si="15"/>
        <v>554000</v>
      </c>
      <c r="L34" s="35"/>
      <c r="M34" s="35">
        <v>554000</v>
      </c>
      <c r="N34" s="61">
        <f t="shared" si="17"/>
        <v>104.52830188679245</v>
      </c>
      <c r="O34" s="61">
        <f t="shared" si="18"/>
        <v>104.52830188679245</v>
      </c>
      <c r="P34" s="63">
        <f t="shared" si="19"/>
        <v>115.56931446952849</v>
      </c>
      <c r="Q34" s="52">
        <f t="shared" si="3"/>
        <v>90.44641509433963</v>
      </c>
      <c r="T34" s="53"/>
    </row>
    <row r="35" spans="1:20" ht="12.75">
      <c r="A35" s="66" t="s">
        <v>45</v>
      </c>
      <c r="B35" s="60">
        <f t="shared" si="16"/>
        <v>24700</v>
      </c>
      <c r="C35" s="35"/>
      <c r="D35" s="35">
        <v>24700</v>
      </c>
      <c r="E35" s="60">
        <f t="shared" si="12"/>
        <v>24700</v>
      </c>
      <c r="F35" s="35"/>
      <c r="G35" s="35">
        <v>24700</v>
      </c>
      <c r="H35" s="60">
        <f t="shared" si="13"/>
        <v>28144</v>
      </c>
      <c r="I35" s="35"/>
      <c r="J35" s="35">
        <v>28144</v>
      </c>
      <c r="K35" s="60">
        <f t="shared" si="15"/>
        <v>29000</v>
      </c>
      <c r="L35" s="35"/>
      <c r="M35" s="35">
        <v>29000</v>
      </c>
      <c r="N35" s="61">
        <f t="shared" si="17"/>
        <v>117.4089068825911</v>
      </c>
      <c r="O35" s="61">
        <f t="shared" si="18"/>
        <v>117.4089068825911</v>
      </c>
      <c r="P35" s="63">
        <f t="shared" si="19"/>
        <v>103.04150085275725</v>
      </c>
      <c r="Q35" s="52">
        <f t="shared" si="3"/>
        <v>113.94331983805668</v>
      </c>
      <c r="T35" s="53"/>
    </row>
    <row r="36" spans="1:20" ht="12.75">
      <c r="A36" s="66" t="s">
        <v>46</v>
      </c>
      <c r="B36" s="60">
        <f t="shared" si="16"/>
        <v>17000</v>
      </c>
      <c r="C36" s="35"/>
      <c r="D36" s="35">
        <v>17000</v>
      </c>
      <c r="E36" s="60">
        <f t="shared" si="12"/>
        <v>17000</v>
      </c>
      <c r="F36" s="35"/>
      <c r="G36" s="35">
        <v>17000</v>
      </c>
      <c r="H36" s="60">
        <f t="shared" si="13"/>
        <v>18172</v>
      </c>
      <c r="I36" s="35"/>
      <c r="J36" s="35">
        <v>18172</v>
      </c>
      <c r="K36" s="60">
        <f t="shared" si="15"/>
        <v>18500</v>
      </c>
      <c r="L36" s="35"/>
      <c r="M36" s="35">
        <v>18500</v>
      </c>
      <c r="N36" s="61">
        <f t="shared" si="17"/>
        <v>108.8235294117647</v>
      </c>
      <c r="O36" s="61">
        <f t="shared" si="18"/>
        <v>108.8235294117647</v>
      </c>
      <c r="P36" s="63">
        <f t="shared" si="19"/>
        <v>101.80497468633062</v>
      </c>
      <c r="Q36" s="52">
        <f t="shared" si="3"/>
        <v>106.89411764705883</v>
      </c>
      <c r="T36" s="53"/>
    </row>
    <row r="37" spans="1:20" ht="12.75">
      <c r="A37" s="66" t="s">
        <v>47</v>
      </c>
      <c r="B37" s="60">
        <f t="shared" si="16"/>
        <v>10000</v>
      </c>
      <c r="C37" s="35"/>
      <c r="D37" s="35">
        <v>10000</v>
      </c>
      <c r="E37" s="60">
        <f t="shared" si="12"/>
        <v>10000</v>
      </c>
      <c r="F37" s="35"/>
      <c r="G37" s="35">
        <v>10000</v>
      </c>
      <c r="H37" s="60">
        <f t="shared" si="13"/>
        <v>5580</v>
      </c>
      <c r="I37" s="35"/>
      <c r="J37" s="35">
        <v>5580</v>
      </c>
      <c r="K37" s="60">
        <f t="shared" si="15"/>
        <v>6000</v>
      </c>
      <c r="L37" s="35"/>
      <c r="M37" s="35">
        <v>6000</v>
      </c>
      <c r="N37" s="61">
        <f t="shared" si="17"/>
        <v>60</v>
      </c>
      <c r="O37" s="61">
        <f t="shared" si="18"/>
        <v>60</v>
      </c>
      <c r="P37" s="63">
        <f t="shared" si="19"/>
        <v>107.5268817204301</v>
      </c>
      <c r="Q37" s="52">
        <f t="shared" si="3"/>
        <v>55.800000000000004</v>
      </c>
      <c r="T37" s="53"/>
    </row>
    <row r="38" spans="1:17" ht="12.75" hidden="1">
      <c r="A38" s="66" t="s">
        <v>48</v>
      </c>
      <c r="B38" s="60">
        <f t="shared" si="16"/>
        <v>0</v>
      </c>
      <c r="C38" s="35"/>
      <c r="D38" s="35"/>
      <c r="E38" s="60">
        <f t="shared" si="12"/>
        <v>0</v>
      </c>
      <c r="F38" s="35"/>
      <c r="G38" s="35"/>
      <c r="H38" s="60">
        <f t="shared" si="13"/>
        <v>0</v>
      </c>
      <c r="I38" s="35"/>
      <c r="J38" s="35"/>
      <c r="K38" s="60">
        <f t="shared" si="15"/>
        <v>0</v>
      </c>
      <c r="L38" s="35"/>
      <c r="M38" s="35"/>
      <c r="N38" s="61" t="e">
        <f t="shared" si="17"/>
        <v>#DIV/0!</v>
      </c>
      <c r="O38" s="61" t="e">
        <f t="shared" si="18"/>
        <v>#DIV/0!</v>
      </c>
      <c r="P38" s="63" t="e">
        <f t="shared" si="19"/>
        <v>#DIV/0!</v>
      </c>
      <c r="Q38" s="52" t="e">
        <f t="shared" si="3"/>
        <v>#DIV/0!</v>
      </c>
    </row>
    <row r="39" spans="1:20" ht="12.75">
      <c r="A39" s="66" t="s">
        <v>49</v>
      </c>
      <c r="B39" s="60">
        <f t="shared" si="16"/>
        <v>1000</v>
      </c>
      <c r="C39" s="35"/>
      <c r="D39" s="35">
        <v>1000</v>
      </c>
      <c r="E39" s="60">
        <f t="shared" si="12"/>
        <v>1000</v>
      </c>
      <c r="F39" s="35"/>
      <c r="G39" s="35">
        <v>1000</v>
      </c>
      <c r="H39" s="60">
        <f t="shared" si="13"/>
        <v>575</v>
      </c>
      <c r="I39" s="35"/>
      <c r="J39" s="35">
        <v>575</v>
      </c>
      <c r="K39" s="60">
        <f t="shared" si="15"/>
        <v>1000</v>
      </c>
      <c r="L39" s="35"/>
      <c r="M39" s="35">
        <v>1000</v>
      </c>
      <c r="N39" s="61">
        <f t="shared" si="17"/>
        <v>100</v>
      </c>
      <c r="O39" s="61">
        <f t="shared" si="18"/>
        <v>100</v>
      </c>
      <c r="P39" s="63">
        <f t="shared" si="19"/>
        <v>173.91304347826087</v>
      </c>
      <c r="Q39" s="52">
        <f t="shared" si="3"/>
        <v>57.49999999999999</v>
      </c>
      <c r="T39" s="53"/>
    </row>
    <row r="40" spans="1:20" ht="12.75">
      <c r="A40" s="66" t="s">
        <v>50</v>
      </c>
      <c r="B40" s="60">
        <f t="shared" si="16"/>
        <v>23000</v>
      </c>
      <c r="C40" s="35"/>
      <c r="D40" s="35">
        <v>23000</v>
      </c>
      <c r="E40" s="60">
        <f t="shared" si="12"/>
        <v>23000</v>
      </c>
      <c r="F40" s="35"/>
      <c r="G40" s="35">
        <v>23000</v>
      </c>
      <c r="H40" s="60">
        <f t="shared" si="13"/>
        <v>34514</v>
      </c>
      <c r="I40" s="35"/>
      <c r="J40" s="35">
        <v>34514</v>
      </c>
      <c r="K40" s="60">
        <f t="shared" si="15"/>
        <v>35000</v>
      </c>
      <c r="L40" s="35"/>
      <c r="M40" s="35">
        <v>35000</v>
      </c>
      <c r="N40" s="61">
        <f t="shared" si="17"/>
        <v>152.17391304347828</v>
      </c>
      <c r="O40" s="61">
        <f t="shared" si="18"/>
        <v>152.17391304347828</v>
      </c>
      <c r="P40" s="63">
        <f t="shared" si="19"/>
        <v>101.40812423943908</v>
      </c>
      <c r="Q40" s="52">
        <f t="shared" si="3"/>
        <v>150.0608695652174</v>
      </c>
      <c r="T40" s="53"/>
    </row>
    <row r="41" spans="1:17" s="53" customFormat="1" ht="12.75">
      <c r="A41" s="64" t="s">
        <v>51</v>
      </c>
      <c r="B41" s="50">
        <f t="shared" si="16"/>
        <v>43000</v>
      </c>
      <c r="C41" s="51">
        <f>C42+C43</f>
        <v>0</v>
      </c>
      <c r="D41" s="51">
        <f>D42+D43</f>
        <v>43000</v>
      </c>
      <c r="E41" s="50">
        <f t="shared" si="12"/>
        <v>43000</v>
      </c>
      <c r="F41" s="51">
        <f>F42+F43</f>
        <v>0</v>
      </c>
      <c r="G41" s="51">
        <f>G42+G43</f>
        <v>43000</v>
      </c>
      <c r="H41" s="50">
        <f t="shared" si="13"/>
        <v>37390</v>
      </c>
      <c r="I41" s="51">
        <f>I42</f>
        <v>0</v>
      </c>
      <c r="J41" s="51">
        <f>J42+J43</f>
        <v>37390</v>
      </c>
      <c r="K41" s="50">
        <f t="shared" si="15"/>
        <v>35000</v>
      </c>
      <c r="L41" s="51">
        <f>L42</f>
        <v>0</v>
      </c>
      <c r="M41" s="51">
        <f>M42+M43</f>
        <v>35000</v>
      </c>
      <c r="N41" s="65">
        <f>K41/B41*100</f>
        <v>81.3953488372093</v>
      </c>
      <c r="O41" s="65">
        <f>K41/E41*100</f>
        <v>81.3953488372093</v>
      </c>
      <c r="P41" s="52">
        <f>K41/H41*100</f>
        <v>93.60791655522867</v>
      </c>
      <c r="Q41" s="52">
        <f t="shared" si="3"/>
        <v>86.95348837209302</v>
      </c>
    </row>
    <row r="42" spans="1:17" s="71" customFormat="1" ht="12.75" customHeight="1">
      <c r="A42" s="66" t="s">
        <v>52</v>
      </c>
      <c r="B42" s="68">
        <f t="shared" si="16"/>
        <v>18000</v>
      </c>
      <c r="C42" s="69"/>
      <c r="D42" s="69">
        <v>18000</v>
      </c>
      <c r="E42" s="68">
        <f t="shared" si="12"/>
        <v>18000</v>
      </c>
      <c r="F42" s="69"/>
      <c r="G42" s="69">
        <v>18000</v>
      </c>
      <c r="H42" s="68">
        <f t="shared" si="13"/>
        <v>2828</v>
      </c>
      <c r="I42" s="69"/>
      <c r="J42" s="69">
        <v>2828</v>
      </c>
      <c r="K42" s="68">
        <f t="shared" si="15"/>
        <v>5000</v>
      </c>
      <c r="L42" s="69"/>
      <c r="M42" s="69">
        <v>5000</v>
      </c>
      <c r="N42" s="61">
        <f>K42/B42*100</f>
        <v>27.77777777777778</v>
      </c>
      <c r="O42" s="61">
        <f>K42/E42*100</f>
        <v>27.77777777777778</v>
      </c>
      <c r="P42" s="70">
        <f>K42/H42*100</f>
        <v>176.8033946251768</v>
      </c>
      <c r="Q42" s="52">
        <f t="shared" si="3"/>
        <v>15.711111111111112</v>
      </c>
    </row>
    <row r="43" spans="1:17" s="71" customFormat="1" ht="12.75" customHeight="1">
      <c r="A43" s="66" t="s">
        <v>53</v>
      </c>
      <c r="B43" s="68">
        <f t="shared" si="16"/>
        <v>25000</v>
      </c>
      <c r="C43" s="69"/>
      <c r="D43" s="69">
        <v>25000</v>
      </c>
      <c r="E43" s="68">
        <f t="shared" si="12"/>
        <v>25000</v>
      </c>
      <c r="F43" s="69"/>
      <c r="G43" s="69">
        <v>25000</v>
      </c>
      <c r="H43" s="68">
        <f t="shared" si="13"/>
        <v>34562</v>
      </c>
      <c r="I43" s="69"/>
      <c r="J43" s="69">
        <v>34562</v>
      </c>
      <c r="K43" s="68">
        <f t="shared" si="15"/>
        <v>30000</v>
      </c>
      <c r="L43" s="69"/>
      <c r="M43" s="69">
        <v>30000</v>
      </c>
      <c r="N43" s="61">
        <f>K43/B43*100</f>
        <v>120</v>
      </c>
      <c r="O43" s="61">
        <f>K43/E43*100</f>
        <v>120</v>
      </c>
      <c r="P43" s="70">
        <f>K43/H43*100</f>
        <v>86.80053237659857</v>
      </c>
      <c r="Q43" s="52">
        <f t="shared" si="3"/>
        <v>138.248</v>
      </c>
    </row>
    <row r="44" spans="1:17" s="53" customFormat="1" ht="14.25" customHeight="1">
      <c r="A44" s="64" t="s">
        <v>54</v>
      </c>
      <c r="B44" s="50">
        <f t="shared" si="16"/>
        <v>11000</v>
      </c>
      <c r="C44" s="51">
        <f>SUM(C45:C47)</f>
        <v>1000</v>
      </c>
      <c r="D44" s="51">
        <f>SUM(D45:D47)</f>
        <v>10000</v>
      </c>
      <c r="E44" s="50">
        <f t="shared" si="12"/>
        <v>11000</v>
      </c>
      <c r="F44" s="51">
        <f>SUM(F45:F47)</f>
        <v>1000</v>
      </c>
      <c r="G44" s="51">
        <f>SUM(G45:G47)</f>
        <v>10000</v>
      </c>
      <c r="H44" s="50">
        <f t="shared" si="13"/>
        <v>4112</v>
      </c>
      <c r="I44" s="51">
        <f>SUM(I45:I47)</f>
        <v>585</v>
      </c>
      <c r="J44" s="51">
        <f>SUM(J45:J47)</f>
        <v>3527</v>
      </c>
      <c r="K44" s="50">
        <f t="shared" si="15"/>
        <v>5000</v>
      </c>
      <c r="L44" s="51">
        <f>SUM(L45:L47)</f>
        <v>0</v>
      </c>
      <c r="M44" s="51">
        <f>SUM(M45:M47)</f>
        <v>5000</v>
      </c>
      <c r="N44" s="65">
        <f>K44/B44*100</f>
        <v>45.45454545454545</v>
      </c>
      <c r="O44" s="65">
        <f>K44/E44*100</f>
        <v>45.45454545454545</v>
      </c>
      <c r="P44" s="52">
        <f>K44/H44*100</f>
        <v>121.5953307392996</v>
      </c>
      <c r="Q44" s="52">
        <f t="shared" si="3"/>
        <v>37.38181818181818</v>
      </c>
    </row>
    <row r="45" spans="1:17" ht="23.25">
      <c r="A45" s="66" t="s">
        <v>55</v>
      </c>
      <c r="B45" s="60">
        <f t="shared" si="16"/>
        <v>0</v>
      </c>
      <c r="C45" s="35"/>
      <c r="D45" s="35">
        <v>0</v>
      </c>
      <c r="E45" s="60">
        <f t="shared" si="12"/>
        <v>0</v>
      </c>
      <c r="F45" s="35"/>
      <c r="G45" s="35"/>
      <c r="H45" s="60">
        <f>I45+J45</f>
        <v>-177</v>
      </c>
      <c r="I45" s="72">
        <v>-177</v>
      </c>
      <c r="J45" s="35"/>
      <c r="K45" s="60">
        <f>L45+M45</f>
        <v>0</v>
      </c>
      <c r="L45" s="35"/>
      <c r="M45" s="35"/>
      <c r="N45" s="61">
        <v>0</v>
      </c>
      <c r="O45" s="61">
        <v>0</v>
      </c>
      <c r="P45" s="63">
        <f aca="true" t="shared" si="20" ref="P45:P66">K45/H45*100</f>
        <v>0</v>
      </c>
      <c r="Q45" s="52" t="e">
        <f t="shared" si="3"/>
        <v>#DIV/0!</v>
      </c>
    </row>
    <row r="46" spans="1:17" ht="12.75">
      <c r="A46" s="66" t="s">
        <v>56</v>
      </c>
      <c r="B46" s="60">
        <f t="shared" si="16"/>
        <v>0</v>
      </c>
      <c r="C46" s="35"/>
      <c r="D46" s="35"/>
      <c r="E46" s="60">
        <f t="shared" si="12"/>
        <v>0</v>
      </c>
      <c r="F46" s="35"/>
      <c r="G46" s="35"/>
      <c r="H46" s="60">
        <v>1092</v>
      </c>
      <c r="I46" s="35"/>
      <c r="J46" s="35"/>
      <c r="K46" s="60">
        <f>L46+M46</f>
        <v>0</v>
      </c>
      <c r="L46" s="35"/>
      <c r="M46" s="35"/>
      <c r="N46" s="61">
        <v>0</v>
      </c>
      <c r="O46" s="61">
        <v>0</v>
      </c>
      <c r="P46" s="63">
        <f t="shared" si="20"/>
        <v>0</v>
      </c>
      <c r="Q46" s="52" t="e">
        <f t="shared" si="3"/>
        <v>#DIV/0!</v>
      </c>
    </row>
    <row r="47" spans="1:17" ht="12.75">
      <c r="A47" s="66" t="s">
        <v>57</v>
      </c>
      <c r="B47" s="60">
        <f t="shared" si="16"/>
        <v>11000</v>
      </c>
      <c r="C47" s="35">
        <v>1000</v>
      </c>
      <c r="D47" s="35">
        <v>10000</v>
      </c>
      <c r="E47" s="60">
        <f t="shared" si="12"/>
        <v>11000</v>
      </c>
      <c r="F47" s="35">
        <v>1000</v>
      </c>
      <c r="G47" s="35">
        <v>10000</v>
      </c>
      <c r="H47" s="60">
        <f t="shared" si="13"/>
        <v>4289</v>
      </c>
      <c r="I47" s="73">
        <v>762</v>
      </c>
      <c r="J47" s="35">
        <v>3527</v>
      </c>
      <c r="K47" s="60">
        <f>L47+M47</f>
        <v>5000</v>
      </c>
      <c r="L47" s="35"/>
      <c r="M47" s="35">
        <v>5000</v>
      </c>
      <c r="N47" s="61">
        <f>K47/B47*100</f>
        <v>45.45454545454545</v>
      </c>
      <c r="O47" s="61">
        <f>K47/E47*100</f>
        <v>45.45454545454545</v>
      </c>
      <c r="P47" s="63">
        <f t="shared" si="20"/>
        <v>116.5772907437631</v>
      </c>
      <c r="Q47" s="52">
        <f t="shared" si="3"/>
        <v>38.99090909090909</v>
      </c>
    </row>
    <row r="48" spans="1:17" s="53" customFormat="1" ht="12.75">
      <c r="A48" s="64" t="s">
        <v>58</v>
      </c>
      <c r="B48" s="50">
        <f t="shared" si="16"/>
        <v>-61487</v>
      </c>
      <c r="C48" s="51">
        <v>0</v>
      </c>
      <c r="D48" s="51">
        <f>SUM(D49:D50)</f>
        <v>-61487</v>
      </c>
      <c r="E48" s="50">
        <f t="shared" si="12"/>
        <v>-61487</v>
      </c>
      <c r="F48" s="51">
        <v>0</v>
      </c>
      <c r="G48" s="51">
        <f aca="true" t="shared" si="21" ref="G48:M48">SUM(G49:G50)</f>
        <v>-61487</v>
      </c>
      <c r="H48" s="50">
        <f t="shared" si="21"/>
        <v>-78081</v>
      </c>
      <c r="I48" s="51">
        <f t="shared" si="21"/>
        <v>-156</v>
      </c>
      <c r="J48" s="51">
        <f t="shared" si="21"/>
        <v>-77925</v>
      </c>
      <c r="K48" s="50">
        <f t="shared" si="21"/>
        <v>-64000</v>
      </c>
      <c r="L48" s="51">
        <f t="shared" si="21"/>
        <v>0</v>
      </c>
      <c r="M48" s="51">
        <f t="shared" si="21"/>
        <v>-64000</v>
      </c>
      <c r="N48" s="65">
        <f>K48/B48*100</f>
        <v>104.08704278953276</v>
      </c>
      <c r="O48" s="65">
        <f>K48/E48*100</f>
        <v>104.08704278953276</v>
      </c>
      <c r="P48" s="52">
        <f t="shared" si="20"/>
        <v>81.96616334319489</v>
      </c>
      <c r="Q48" s="52">
        <f t="shared" si="3"/>
        <v>126.98781856327355</v>
      </c>
    </row>
    <row r="49" spans="1:17" ht="14.25" customHeight="1">
      <c r="A49" s="66" t="s">
        <v>59</v>
      </c>
      <c r="B49" s="60">
        <f t="shared" si="16"/>
        <v>-58000</v>
      </c>
      <c r="C49" s="35"/>
      <c r="D49" s="35">
        <v>-58000</v>
      </c>
      <c r="E49" s="60">
        <f t="shared" si="12"/>
        <v>-58000</v>
      </c>
      <c r="F49" s="35"/>
      <c r="G49" s="35">
        <v>-58000</v>
      </c>
      <c r="H49" s="60">
        <f t="shared" si="13"/>
        <v>-73729</v>
      </c>
      <c r="I49" s="35"/>
      <c r="J49" s="35">
        <v>-73729</v>
      </c>
      <c r="K49" s="60">
        <f aca="true" t="shared" si="22" ref="K49:K56">L49+M49</f>
        <v>-60000</v>
      </c>
      <c r="L49" s="35"/>
      <c r="M49" s="35">
        <v>-60000</v>
      </c>
      <c r="N49" s="61">
        <f>K49/B49*100</f>
        <v>103.44827586206897</v>
      </c>
      <c r="O49" s="61">
        <f>K49/E49*100</f>
        <v>103.44827586206897</v>
      </c>
      <c r="P49" s="63">
        <f t="shared" si="20"/>
        <v>81.37910455858616</v>
      </c>
      <c r="Q49" s="52">
        <f t="shared" si="3"/>
        <v>127.11896551724138</v>
      </c>
    </row>
    <row r="50" spans="1:17" ht="23.25">
      <c r="A50" s="66" t="s">
        <v>60</v>
      </c>
      <c r="B50" s="60">
        <f t="shared" si="16"/>
        <v>-3487</v>
      </c>
      <c r="C50" s="35"/>
      <c r="D50" s="35">
        <v>-3487</v>
      </c>
      <c r="E50" s="60">
        <f t="shared" si="12"/>
        <v>-3487</v>
      </c>
      <c r="F50" s="35"/>
      <c r="G50" s="35">
        <v>-3487</v>
      </c>
      <c r="H50" s="60">
        <f t="shared" si="13"/>
        <v>-4352</v>
      </c>
      <c r="I50" s="35">
        <v>-156</v>
      </c>
      <c r="J50" s="35">
        <v>-4196</v>
      </c>
      <c r="K50" s="60">
        <f t="shared" si="22"/>
        <v>-4000</v>
      </c>
      <c r="L50" s="35"/>
      <c r="M50" s="35">
        <v>-4000</v>
      </c>
      <c r="N50" s="61">
        <v>0</v>
      </c>
      <c r="O50" s="61">
        <v>0</v>
      </c>
      <c r="P50" s="63">
        <f t="shared" si="20"/>
        <v>91.91176470588235</v>
      </c>
      <c r="Q50" s="52">
        <v>0</v>
      </c>
    </row>
    <row r="51" spans="1:17" s="53" customFormat="1" ht="12.75">
      <c r="A51" s="64" t="s">
        <v>61</v>
      </c>
      <c r="B51" s="50">
        <f t="shared" si="16"/>
        <v>46100</v>
      </c>
      <c r="C51" s="51"/>
      <c r="D51" s="51">
        <f>SUM(D52:D55)</f>
        <v>46100</v>
      </c>
      <c r="E51" s="50">
        <f t="shared" si="12"/>
        <v>46100</v>
      </c>
      <c r="F51" s="51"/>
      <c r="G51" s="51">
        <f>SUM(G52:G55)</f>
        <v>46100</v>
      </c>
      <c r="H51" s="50">
        <f t="shared" si="13"/>
        <v>65612</v>
      </c>
      <c r="I51" s="51"/>
      <c r="J51" s="51">
        <f>SUM(J52:J55)</f>
        <v>65612</v>
      </c>
      <c r="K51" s="50">
        <f t="shared" si="22"/>
        <v>56000</v>
      </c>
      <c r="L51" s="51"/>
      <c r="M51" s="51">
        <f>SUM(M52:M55)</f>
        <v>56000</v>
      </c>
      <c r="N51" s="65">
        <f aca="true" t="shared" si="23" ref="N51:N57">K51/B51*100</f>
        <v>121.47505422993493</v>
      </c>
      <c r="O51" s="65">
        <f aca="true" t="shared" si="24" ref="O51:O66">K51/E51*100</f>
        <v>121.47505422993493</v>
      </c>
      <c r="P51" s="52">
        <f t="shared" si="20"/>
        <v>85.350240809608</v>
      </c>
      <c r="Q51" s="52">
        <f t="shared" si="3"/>
        <v>142.32537960954448</v>
      </c>
    </row>
    <row r="52" spans="1:17" ht="12.75">
      <c r="A52" s="66" t="s">
        <v>62</v>
      </c>
      <c r="B52" s="60">
        <f t="shared" si="16"/>
        <v>29000</v>
      </c>
      <c r="C52" s="35"/>
      <c r="D52" s="35">
        <v>29000</v>
      </c>
      <c r="E52" s="60">
        <f t="shared" si="12"/>
        <v>29000</v>
      </c>
      <c r="F52" s="35"/>
      <c r="G52" s="35">
        <v>29000</v>
      </c>
      <c r="H52" s="60">
        <f t="shared" si="13"/>
        <v>7388</v>
      </c>
      <c r="I52" s="35"/>
      <c r="J52" s="35">
        <v>7388</v>
      </c>
      <c r="K52" s="60">
        <f t="shared" si="22"/>
        <v>15000</v>
      </c>
      <c r="L52" s="35"/>
      <c r="M52" s="35">
        <v>15000</v>
      </c>
      <c r="N52" s="61">
        <f t="shared" si="23"/>
        <v>51.724137931034484</v>
      </c>
      <c r="O52" s="61">
        <v>0</v>
      </c>
      <c r="P52" s="63">
        <v>0</v>
      </c>
      <c r="Q52" s="52">
        <f t="shared" si="3"/>
        <v>25.475862068965515</v>
      </c>
    </row>
    <row r="53" spans="1:17" ht="12.75" hidden="1">
      <c r="A53" s="66" t="s">
        <v>63</v>
      </c>
      <c r="B53" s="60">
        <f t="shared" si="16"/>
        <v>0</v>
      </c>
      <c r="C53" s="35"/>
      <c r="D53" s="35"/>
      <c r="E53" s="60">
        <f t="shared" si="12"/>
        <v>0</v>
      </c>
      <c r="F53" s="35"/>
      <c r="G53" s="35"/>
      <c r="H53" s="60">
        <f t="shared" si="13"/>
        <v>0</v>
      </c>
      <c r="I53" s="35"/>
      <c r="J53" s="35"/>
      <c r="K53" s="60">
        <f t="shared" si="22"/>
        <v>0</v>
      </c>
      <c r="L53" s="35"/>
      <c r="M53" s="35"/>
      <c r="N53" s="61">
        <v>0</v>
      </c>
      <c r="O53" s="61">
        <v>0</v>
      </c>
      <c r="P53" s="63" t="e">
        <f>K53/H53*100</f>
        <v>#DIV/0!</v>
      </c>
      <c r="Q53" s="52" t="e">
        <f t="shared" si="3"/>
        <v>#DIV/0!</v>
      </c>
    </row>
    <row r="54" spans="1:17" ht="12.75" customHeight="1">
      <c r="A54" s="66" t="s">
        <v>64</v>
      </c>
      <c r="B54" s="60">
        <f t="shared" si="16"/>
        <v>0</v>
      </c>
      <c r="C54" s="35"/>
      <c r="D54" s="35"/>
      <c r="E54" s="60">
        <f t="shared" si="12"/>
        <v>0</v>
      </c>
      <c r="F54" s="35"/>
      <c r="G54" s="35"/>
      <c r="H54" s="60">
        <f t="shared" si="13"/>
        <v>0</v>
      </c>
      <c r="I54" s="35"/>
      <c r="J54" s="35"/>
      <c r="K54" s="60">
        <f t="shared" si="22"/>
        <v>0</v>
      </c>
      <c r="L54" s="35"/>
      <c r="M54" s="35"/>
      <c r="N54" s="61">
        <v>0</v>
      </c>
      <c r="O54" s="61">
        <v>0</v>
      </c>
      <c r="P54" s="63">
        <v>0</v>
      </c>
      <c r="Q54" s="52">
        <v>0</v>
      </c>
    </row>
    <row r="55" spans="1:17" ht="12.75" customHeight="1">
      <c r="A55" s="66" t="s">
        <v>65</v>
      </c>
      <c r="B55" s="60">
        <f t="shared" si="16"/>
        <v>17100</v>
      </c>
      <c r="C55" s="35"/>
      <c r="D55" s="35">
        <v>17100</v>
      </c>
      <c r="E55" s="60">
        <f t="shared" si="12"/>
        <v>17100</v>
      </c>
      <c r="F55" s="35"/>
      <c r="G55" s="35">
        <v>17100</v>
      </c>
      <c r="H55" s="60">
        <f t="shared" si="13"/>
        <v>58224</v>
      </c>
      <c r="I55" s="35"/>
      <c r="J55" s="35">
        <v>58224</v>
      </c>
      <c r="K55" s="60">
        <f t="shared" si="22"/>
        <v>41000</v>
      </c>
      <c r="L55" s="35"/>
      <c r="M55" s="35">
        <v>41000</v>
      </c>
      <c r="N55" s="61">
        <f t="shared" si="23"/>
        <v>239.76608187134505</v>
      </c>
      <c r="O55" s="61">
        <f t="shared" si="24"/>
        <v>239.76608187134505</v>
      </c>
      <c r="P55" s="63">
        <f t="shared" si="20"/>
        <v>70.41769716955207</v>
      </c>
      <c r="Q55" s="52">
        <f t="shared" si="3"/>
        <v>340.4912280701754</v>
      </c>
    </row>
    <row r="56" spans="1:17" s="53" customFormat="1" ht="12.75">
      <c r="A56" s="64" t="s">
        <v>66</v>
      </c>
      <c r="B56" s="50">
        <f t="shared" si="16"/>
        <v>1200</v>
      </c>
      <c r="C56" s="51"/>
      <c r="D56" s="51">
        <v>1200</v>
      </c>
      <c r="E56" s="50">
        <f t="shared" si="12"/>
        <v>1200</v>
      </c>
      <c r="F56" s="51"/>
      <c r="G56" s="51">
        <v>1200</v>
      </c>
      <c r="H56" s="50">
        <f t="shared" si="13"/>
        <v>1440</v>
      </c>
      <c r="I56" s="51"/>
      <c r="J56" s="51">
        <v>1440</v>
      </c>
      <c r="K56" s="50">
        <f t="shared" si="22"/>
        <v>1440</v>
      </c>
      <c r="L56" s="51"/>
      <c r="M56" s="51">
        <v>1440</v>
      </c>
      <c r="N56" s="65">
        <v>0</v>
      </c>
      <c r="O56" s="65">
        <v>0</v>
      </c>
      <c r="P56" s="52">
        <f t="shared" si="20"/>
        <v>100</v>
      </c>
      <c r="Q56" s="52">
        <f t="shared" si="3"/>
        <v>120</v>
      </c>
    </row>
    <row r="57" spans="1:17" s="53" customFormat="1" ht="12.75">
      <c r="A57" s="64" t="s">
        <v>67</v>
      </c>
      <c r="B57" s="50">
        <f t="shared" si="16"/>
        <v>9500</v>
      </c>
      <c r="C57" s="51">
        <f>SUM(C58:C62)</f>
        <v>8500</v>
      </c>
      <c r="D57" s="51">
        <f>SUM(D58:D62)</f>
        <v>1000</v>
      </c>
      <c r="E57" s="50">
        <f t="shared" si="12"/>
        <v>23914</v>
      </c>
      <c r="F57" s="51">
        <f>F58</f>
        <v>8500</v>
      </c>
      <c r="G57" s="51">
        <f>SUM(G58:G62)</f>
        <v>15414</v>
      </c>
      <c r="H57" s="50">
        <f t="shared" si="13"/>
        <v>17985</v>
      </c>
      <c r="I57" s="51">
        <f>I58</f>
        <v>3571</v>
      </c>
      <c r="J57" s="51">
        <f>J58</f>
        <v>14414</v>
      </c>
      <c r="K57" s="74">
        <f>K58</f>
        <v>7500</v>
      </c>
      <c r="L57" s="51">
        <f>L58</f>
        <v>6500</v>
      </c>
      <c r="M57" s="51">
        <f>M58</f>
        <v>1000</v>
      </c>
      <c r="N57" s="65">
        <f t="shared" si="23"/>
        <v>78.94736842105263</v>
      </c>
      <c r="O57" s="65">
        <f t="shared" si="24"/>
        <v>31.362381868361627</v>
      </c>
      <c r="P57" s="52">
        <f t="shared" si="20"/>
        <v>41.70141784820684</v>
      </c>
      <c r="Q57" s="52">
        <f t="shared" si="3"/>
        <v>75.20699172033119</v>
      </c>
    </row>
    <row r="58" spans="1:17" ht="23.25">
      <c r="A58" s="66" t="s">
        <v>68</v>
      </c>
      <c r="B58" s="60"/>
      <c r="C58" s="35">
        <v>8500</v>
      </c>
      <c r="D58" s="35">
        <v>1000</v>
      </c>
      <c r="E58" s="60">
        <f t="shared" si="12"/>
        <v>23914</v>
      </c>
      <c r="F58" s="35">
        <v>8500</v>
      </c>
      <c r="G58" s="35">
        <v>15414</v>
      </c>
      <c r="H58" s="60">
        <f t="shared" si="13"/>
        <v>17985</v>
      </c>
      <c r="I58" s="35">
        <v>3571</v>
      </c>
      <c r="J58" s="35">
        <v>14414</v>
      </c>
      <c r="K58" s="60">
        <f>L58+M58</f>
        <v>7500</v>
      </c>
      <c r="L58" s="35">
        <v>6500</v>
      </c>
      <c r="M58" s="35">
        <v>1000</v>
      </c>
      <c r="N58" s="61">
        <v>57.58</v>
      </c>
      <c r="O58" s="61">
        <f t="shared" si="24"/>
        <v>31.362381868361627</v>
      </c>
      <c r="P58" s="63">
        <f t="shared" si="20"/>
        <v>41.70141784820684</v>
      </c>
      <c r="Q58" s="52">
        <f t="shared" si="3"/>
        <v>75.20699172033119</v>
      </c>
    </row>
    <row r="59" spans="1:17" ht="12.75" hidden="1">
      <c r="A59" s="59" t="s">
        <v>69</v>
      </c>
      <c r="B59" s="60">
        <f t="shared" si="16"/>
        <v>0</v>
      </c>
      <c r="C59" s="35"/>
      <c r="D59" s="35"/>
      <c r="E59" s="60">
        <f t="shared" si="12"/>
        <v>0</v>
      </c>
      <c r="F59" s="35"/>
      <c r="G59" s="35"/>
      <c r="H59" s="60">
        <f t="shared" si="13"/>
        <v>0</v>
      </c>
      <c r="I59" s="35"/>
      <c r="J59" s="35"/>
      <c r="K59" s="67"/>
      <c r="L59" s="35"/>
      <c r="M59" s="35"/>
      <c r="N59" s="61">
        <v>0</v>
      </c>
      <c r="O59" s="61" t="e">
        <f t="shared" si="24"/>
        <v>#DIV/0!</v>
      </c>
      <c r="P59" s="63" t="e">
        <f t="shared" si="20"/>
        <v>#DIV/0!</v>
      </c>
      <c r="Q59" s="52" t="e">
        <f t="shared" si="3"/>
        <v>#DIV/0!</v>
      </c>
    </row>
    <row r="60" spans="1:17" ht="12.75">
      <c r="A60" s="64" t="s">
        <v>69</v>
      </c>
      <c r="B60" s="50">
        <f t="shared" si="16"/>
        <v>0</v>
      </c>
      <c r="C60" s="51"/>
      <c r="D60" s="51"/>
      <c r="E60" s="50">
        <f t="shared" si="12"/>
        <v>0</v>
      </c>
      <c r="F60" s="51">
        <f>F61</f>
        <v>0</v>
      </c>
      <c r="G60" s="51"/>
      <c r="H60" s="50">
        <f aca="true" t="shared" si="25" ref="H60:M60">H61</f>
        <v>0</v>
      </c>
      <c r="I60" s="51">
        <f t="shared" si="25"/>
        <v>0</v>
      </c>
      <c r="J60" s="51">
        <f t="shared" si="25"/>
        <v>0</v>
      </c>
      <c r="K60" s="50">
        <f t="shared" si="25"/>
        <v>0</v>
      </c>
      <c r="L60" s="51">
        <f t="shared" si="25"/>
        <v>0</v>
      </c>
      <c r="M60" s="51">
        <f t="shared" si="25"/>
        <v>0</v>
      </c>
      <c r="N60" s="52"/>
      <c r="O60" s="52"/>
      <c r="P60" s="52">
        <v>0</v>
      </c>
      <c r="Q60" s="52" t="e">
        <f t="shared" si="3"/>
        <v>#DIV/0!</v>
      </c>
    </row>
    <row r="61" spans="1:17" ht="12.75">
      <c r="A61" s="59" t="s">
        <v>70</v>
      </c>
      <c r="B61" s="60">
        <f t="shared" si="16"/>
        <v>0</v>
      </c>
      <c r="C61" s="35"/>
      <c r="D61" s="35"/>
      <c r="E61" s="60">
        <f t="shared" si="12"/>
        <v>0</v>
      </c>
      <c r="F61" s="35"/>
      <c r="G61" s="35"/>
      <c r="H61" s="60">
        <f>I61+J61</f>
        <v>0</v>
      </c>
      <c r="I61" s="35"/>
      <c r="J61" s="35"/>
      <c r="K61" s="60">
        <f>L61+M61</f>
        <v>0</v>
      </c>
      <c r="L61" s="35"/>
      <c r="M61" s="35"/>
      <c r="N61" s="61"/>
      <c r="O61" s="61"/>
      <c r="P61" s="63"/>
      <c r="Q61" s="52" t="e">
        <f t="shared" si="3"/>
        <v>#DIV/0!</v>
      </c>
    </row>
    <row r="62" spans="1:17" ht="12.75" hidden="1">
      <c r="A62" s="66" t="s">
        <v>71</v>
      </c>
      <c r="B62" s="60">
        <f t="shared" si="16"/>
        <v>0</v>
      </c>
      <c r="C62" s="35"/>
      <c r="D62" s="35"/>
      <c r="E62" s="60">
        <f t="shared" si="12"/>
        <v>0</v>
      </c>
      <c r="F62" s="35"/>
      <c r="G62" s="35"/>
      <c r="H62" s="60">
        <f t="shared" si="13"/>
        <v>0</v>
      </c>
      <c r="I62" s="35"/>
      <c r="J62" s="35"/>
      <c r="K62" s="67"/>
      <c r="L62" s="35"/>
      <c r="M62" s="35"/>
      <c r="N62" s="61">
        <v>0</v>
      </c>
      <c r="O62" s="61" t="e">
        <f t="shared" si="24"/>
        <v>#DIV/0!</v>
      </c>
      <c r="P62" s="63" t="e">
        <f t="shared" si="20"/>
        <v>#DIV/0!</v>
      </c>
      <c r="Q62" s="52" t="e">
        <f t="shared" si="3"/>
        <v>#DIV/0!</v>
      </c>
    </row>
    <row r="63" spans="1:17" s="53" customFormat="1" ht="12.75">
      <c r="A63" s="64" t="s">
        <v>72</v>
      </c>
      <c r="B63" s="50">
        <f aca="true" t="shared" si="26" ref="B63:G63">B64+B65+B66+B68+B70+B67</f>
        <v>5741139</v>
      </c>
      <c r="C63" s="51">
        <f t="shared" si="26"/>
        <v>4582139</v>
      </c>
      <c r="D63" s="51">
        <f t="shared" si="26"/>
        <v>1159000</v>
      </c>
      <c r="E63" s="50">
        <f t="shared" si="26"/>
        <v>5871985</v>
      </c>
      <c r="F63" s="51">
        <f t="shared" si="26"/>
        <v>4712985</v>
      </c>
      <c r="G63" s="51">
        <f t="shared" si="26"/>
        <v>1159000</v>
      </c>
      <c r="H63" s="50">
        <f>H64+H65+H66+H68+H70+H67+H69</f>
        <v>5846473</v>
      </c>
      <c r="I63" s="51">
        <f>SUM(I64:I70)</f>
        <v>4687627</v>
      </c>
      <c r="J63" s="51">
        <f>J64+J65+J66+J68+J70+J67+J69</f>
        <v>1158846</v>
      </c>
      <c r="K63" s="50">
        <f>K64+K65+K66+K68+K70+K67+K69</f>
        <v>5883628</v>
      </c>
      <c r="L63" s="51">
        <f>SUM(L64:L70)</f>
        <v>4644328</v>
      </c>
      <c r="M63" s="51">
        <f>M64+M65+M66+M68+M70+M67+M69</f>
        <v>1239300</v>
      </c>
      <c r="N63" s="52">
        <f>K63/B63*100</f>
        <v>102.4818942721993</v>
      </c>
      <c r="O63" s="52">
        <f t="shared" si="24"/>
        <v>100.19828047925871</v>
      </c>
      <c r="P63" s="52">
        <f t="shared" si="20"/>
        <v>100.63551135872859</v>
      </c>
      <c r="Q63" s="52">
        <f t="shared" si="3"/>
        <v>99.5655302252986</v>
      </c>
    </row>
    <row r="64" spans="1:17" ht="12.75">
      <c r="A64" s="59" t="s">
        <v>73</v>
      </c>
      <c r="B64" s="60">
        <f aca="true" t="shared" si="27" ref="B64:B70">C64+D64</f>
        <v>4582139</v>
      </c>
      <c r="C64" s="35">
        <v>4582139</v>
      </c>
      <c r="D64" s="35"/>
      <c r="E64" s="60">
        <f aca="true" t="shared" si="28" ref="E64:E70">F64+G64</f>
        <v>4641216</v>
      </c>
      <c r="F64" s="35">
        <v>4641216</v>
      </c>
      <c r="G64" s="35"/>
      <c r="H64" s="60">
        <f aca="true" t="shared" si="29" ref="H64:H70">I64+J64</f>
        <v>4641216</v>
      </c>
      <c r="I64" s="35">
        <v>4641216</v>
      </c>
      <c r="J64" s="35"/>
      <c r="K64" s="60">
        <f aca="true" t="shared" si="30" ref="K64:K70">L64+M64</f>
        <v>4644328</v>
      </c>
      <c r="L64" s="35">
        <v>4644328</v>
      </c>
      <c r="M64" s="35"/>
      <c r="N64" s="61">
        <f>K64/B64*100</f>
        <v>101.35720457192589</v>
      </c>
      <c r="O64" s="61">
        <f t="shared" si="24"/>
        <v>100.06705139342793</v>
      </c>
      <c r="P64" s="63">
        <f t="shared" si="20"/>
        <v>100.06705139342793</v>
      </c>
      <c r="Q64" s="52">
        <f t="shared" si="3"/>
        <v>100</v>
      </c>
    </row>
    <row r="65" spans="1:17" ht="12.75">
      <c r="A65" s="59" t="s">
        <v>74</v>
      </c>
      <c r="B65" s="60">
        <f t="shared" si="27"/>
        <v>639900</v>
      </c>
      <c r="C65" s="35"/>
      <c r="D65" s="35">
        <v>639900</v>
      </c>
      <c r="E65" s="60">
        <f t="shared" si="28"/>
        <v>639900</v>
      </c>
      <c r="F65" s="35"/>
      <c r="G65" s="35">
        <v>639900</v>
      </c>
      <c r="H65" s="60">
        <f t="shared" si="29"/>
        <v>639900</v>
      </c>
      <c r="I65" s="35"/>
      <c r="J65" s="35">
        <v>639900</v>
      </c>
      <c r="K65" s="60">
        <f t="shared" si="30"/>
        <v>676800</v>
      </c>
      <c r="L65" s="35"/>
      <c r="M65" s="35">
        <v>676800</v>
      </c>
      <c r="N65" s="61">
        <f>K65/B65*100</f>
        <v>105.76652601969059</v>
      </c>
      <c r="O65" s="61">
        <f t="shared" si="24"/>
        <v>105.76652601969059</v>
      </c>
      <c r="P65" s="63">
        <f t="shared" si="20"/>
        <v>105.76652601969059</v>
      </c>
      <c r="Q65" s="52">
        <f t="shared" si="3"/>
        <v>100</v>
      </c>
    </row>
    <row r="66" spans="1:17" ht="12.75">
      <c r="A66" s="59" t="s">
        <v>75</v>
      </c>
      <c r="B66" s="60">
        <f t="shared" si="27"/>
        <v>519100</v>
      </c>
      <c r="C66" s="35"/>
      <c r="D66" s="35">
        <v>519100</v>
      </c>
      <c r="E66" s="60">
        <f t="shared" si="28"/>
        <v>519100</v>
      </c>
      <c r="F66" s="35"/>
      <c r="G66" s="35">
        <v>519100</v>
      </c>
      <c r="H66" s="60">
        <f t="shared" si="29"/>
        <v>518946</v>
      </c>
      <c r="I66" s="35"/>
      <c r="J66" s="35">
        <v>518946</v>
      </c>
      <c r="K66" s="60">
        <f t="shared" si="30"/>
        <v>562500</v>
      </c>
      <c r="L66" s="35"/>
      <c r="M66" s="69">
        <v>562500</v>
      </c>
      <c r="N66" s="61">
        <f>K66/B66*100</f>
        <v>108.36062415719513</v>
      </c>
      <c r="O66" s="61">
        <f t="shared" si="24"/>
        <v>108.36062415719513</v>
      </c>
      <c r="P66" s="63">
        <f t="shared" si="20"/>
        <v>108.39278075175451</v>
      </c>
      <c r="Q66" s="52">
        <f t="shared" si="3"/>
        <v>99.97033326911962</v>
      </c>
    </row>
    <row r="67" spans="1:17" ht="25.5" customHeight="1">
      <c r="A67" s="75" t="s">
        <v>76</v>
      </c>
      <c r="B67" s="60">
        <f t="shared" si="27"/>
        <v>0</v>
      </c>
      <c r="C67" s="35"/>
      <c r="D67" s="35"/>
      <c r="E67" s="60">
        <f t="shared" si="28"/>
        <v>0</v>
      </c>
      <c r="F67" s="35"/>
      <c r="G67" s="35"/>
      <c r="H67" s="60">
        <f t="shared" si="29"/>
        <v>0</v>
      </c>
      <c r="I67" s="35"/>
      <c r="J67" s="35"/>
      <c r="K67" s="60">
        <f t="shared" si="30"/>
        <v>0</v>
      </c>
      <c r="L67" s="35"/>
      <c r="M67" s="35"/>
      <c r="N67" s="61">
        <v>0</v>
      </c>
      <c r="O67" s="61">
        <v>0</v>
      </c>
      <c r="P67" s="63">
        <v>0</v>
      </c>
      <c r="Q67" s="52" t="e">
        <f t="shared" si="3"/>
        <v>#DIV/0!</v>
      </c>
    </row>
    <row r="68" spans="1:17" ht="23.25">
      <c r="A68" s="66" t="s">
        <v>77</v>
      </c>
      <c r="B68" s="60">
        <f t="shared" si="27"/>
        <v>0</v>
      </c>
      <c r="C68" s="35"/>
      <c r="D68" s="35"/>
      <c r="E68" s="60">
        <f t="shared" si="28"/>
        <v>71769</v>
      </c>
      <c r="F68" s="35">
        <v>71769</v>
      </c>
      <c r="G68" s="35"/>
      <c r="H68" s="60">
        <f t="shared" si="29"/>
        <v>71769</v>
      </c>
      <c r="I68" s="35">
        <v>71769</v>
      </c>
      <c r="J68" s="35"/>
      <c r="K68" s="60">
        <f t="shared" si="30"/>
        <v>0</v>
      </c>
      <c r="L68" s="35"/>
      <c r="M68" s="35"/>
      <c r="N68" s="61">
        <v>0</v>
      </c>
      <c r="O68" s="61">
        <f>K68/E68*100</f>
        <v>0</v>
      </c>
      <c r="P68" s="63">
        <f aca="true" t="shared" si="31" ref="P68:P101">K68/H68*100</f>
        <v>0</v>
      </c>
      <c r="Q68" s="52">
        <f t="shared" si="3"/>
        <v>100</v>
      </c>
    </row>
    <row r="69" spans="1:17" ht="12.75">
      <c r="A69" s="66" t="s">
        <v>78</v>
      </c>
      <c r="B69" s="60">
        <f t="shared" si="27"/>
        <v>0</v>
      </c>
      <c r="C69" s="35"/>
      <c r="D69" s="35"/>
      <c r="E69" s="60">
        <f t="shared" si="28"/>
        <v>0</v>
      </c>
      <c r="F69" s="35"/>
      <c r="G69" s="35"/>
      <c r="H69" s="60">
        <f t="shared" si="29"/>
        <v>-25358</v>
      </c>
      <c r="I69" s="35">
        <v>-25358</v>
      </c>
      <c r="J69" s="35"/>
      <c r="K69" s="60">
        <f t="shared" si="30"/>
        <v>0</v>
      </c>
      <c r="L69" s="35"/>
      <c r="M69" s="35"/>
      <c r="N69" s="61"/>
      <c r="O69" s="61"/>
      <c r="P69" s="63"/>
      <c r="Q69" s="52">
        <v>0</v>
      </c>
    </row>
    <row r="70" spans="1:17" ht="12.75">
      <c r="A70" s="59" t="s">
        <v>79</v>
      </c>
      <c r="B70" s="60">
        <f t="shared" si="27"/>
        <v>0</v>
      </c>
      <c r="C70" s="35"/>
      <c r="D70" s="35"/>
      <c r="E70" s="60">
        <f t="shared" si="28"/>
        <v>0</v>
      </c>
      <c r="F70" s="35"/>
      <c r="G70" s="35"/>
      <c r="H70" s="60">
        <f t="shared" si="29"/>
        <v>0</v>
      </c>
      <c r="I70" s="35"/>
      <c r="J70" s="35"/>
      <c r="K70" s="60">
        <f t="shared" si="30"/>
        <v>0</v>
      </c>
      <c r="L70" s="35"/>
      <c r="M70" s="35"/>
      <c r="N70" s="61">
        <v>0</v>
      </c>
      <c r="O70" s="61">
        <v>0</v>
      </c>
      <c r="P70" s="63">
        <v>0</v>
      </c>
      <c r="Q70" s="52">
        <v>0</v>
      </c>
    </row>
    <row r="71" spans="1:17" s="53" customFormat="1" ht="27" customHeight="1">
      <c r="A71" s="49" t="s">
        <v>80</v>
      </c>
      <c r="B71" s="50">
        <f>B72+B76+B80</f>
        <v>-96028</v>
      </c>
      <c r="C71" s="51">
        <f>C72+C76+C80</f>
        <v>0</v>
      </c>
      <c r="D71" s="51">
        <f>D72+D76+D80</f>
        <v>-96028</v>
      </c>
      <c r="E71" s="50">
        <f>E72+E76+E80</f>
        <v>68245</v>
      </c>
      <c r="F71" s="51">
        <f>F72+F76+F80</f>
        <v>139539</v>
      </c>
      <c r="G71" s="51">
        <f>G72+G76+G80+G79</f>
        <v>-66371</v>
      </c>
      <c r="H71" s="50">
        <f>H72+H76+H80</f>
        <v>53272</v>
      </c>
      <c r="I71" s="51">
        <f>I72+I76+I80</f>
        <v>137759</v>
      </c>
      <c r="J71" s="51">
        <f>J72+J76+J80+J79</f>
        <v>-84487</v>
      </c>
      <c r="K71" s="50">
        <f>K72+K76+K80</f>
        <v>-107000</v>
      </c>
      <c r="L71" s="51">
        <f>L72+L76+L80</f>
        <v>0</v>
      </c>
      <c r="M71" s="51">
        <f>M72+M76+M80+M79</f>
        <v>-107000</v>
      </c>
      <c r="N71" s="52">
        <v>0</v>
      </c>
      <c r="O71" s="52">
        <f>K71/E71*100</f>
        <v>-156.78804308007912</v>
      </c>
      <c r="P71" s="52">
        <f t="shared" si="31"/>
        <v>-200.85598438203937</v>
      </c>
      <c r="Q71" s="52">
        <f t="shared" si="3"/>
        <v>78.05993113048575</v>
      </c>
    </row>
    <row r="72" spans="1:17" s="53" customFormat="1" ht="12.75">
      <c r="A72" s="64" t="s">
        <v>81</v>
      </c>
      <c r="B72" s="50">
        <f aca="true" t="shared" si="32" ref="B72:B86">C72+D72</f>
        <v>-88325</v>
      </c>
      <c r="C72" s="51"/>
      <c r="D72" s="51">
        <f>D73+D74</f>
        <v>-88325</v>
      </c>
      <c r="E72" s="50">
        <f aca="true" t="shared" si="33" ref="E72:E86">F72+G72</f>
        <v>1190729</v>
      </c>
      <c r="F72" s="51">
        <f>SUM(F73:F75)</f>
        <v>139539</v>
      </c>
      <c r="G72" s="51">
        <f>SUM(G73:G75)</f>
        <v>1051190</v>
      </c>
      <c r="H72" s="50">
        <f>I72+J72+H79</f>
        <v>1183650</v>
      </c>
      <c r="I72" s="51">
        <f>SUM(I73:I75)</f>
        <v>137759</v>
      </c>
      <c r="J72" s="51">
        <f>SUM(J73:J75)</f>
        <v>1040968</v>
      </c>
      <c r="K72" s="50">
        <f aca="true" t="shared" si="34" ref="K72:K79">L72+M72</f>
        <v>-107000</v>
      </c>
      <c r="L72" s="51">
        <f>SUM(L73:L75)</f>
        <v>0</v>
      </c>
      <c r="M72" s="51">
        <f>SUM(M73:M75)</f>
        <v>-107000</v>
      </c>
      <c r="N72" s="65">
        <v>0</v>
      </c>
      <c r="O72" s="65">
        <f>K72/E72*100</f>
        <v>-8.986091713563708</v>
      </c>
      <c r="P72" s="52">
        <f t="shared" si="31"/>
        <v>-9.039834410509863</v>
      </c>
      <c r="Q72" s="52">
        <f t="shared" si="3"/>
        <v>99.4054902500905</v>
      </c>
    </row>
    <row r="73" spans="1:17" ht="12.75">
      <c r="A73" s="66" t="s">
        <v>82</v>
      </c>
      <c r="B73" s="60">
        <f t="shared" si="32"/>
        <v>0</v>
      </c>
      <c r="C73" s="35"/>
      <c r="D73" s="35"/>
      <c r="E73" s="60">
        <f t="shared" si="33"/>
        <v>1213797</v>
      </c>
      <c r="F73" s="35">
        <v>74282</v>
      </c>
      <c r="G73" s="35">
        <v>1139515</v>
      </c>
      <c r="H73" s="60">
        <f aca="true" t="shared" si="35" ref="H73:H84">I73+J73</f>
        <v>1212017</v>
      </c>
      <c r="I73" s="35">
        <v>72502</v>
      </c>
      <c r="J73" s="35">
        <v>1139515</v>
      </c>
      <c r="K73" s="60">
        <f t="shared" si="34"/>
        <v>0</v>
      </c>
      <c r="L73" s="35"/>
      <c r="M73" s="35"/>
      <c r="N73" s="61">
        <v>0</v>
      </c>
      <c r="O73" s="61">
        <f>K73/E73*100</f>
        <v>0</v>
      </c>
      <c r="P73" s="63">
        <f t="shared" si="31"/>
        <v>0</v>
      </c>
      <c r="Q73" s="52">
        <f t="shared" si="3"/>
        <v>99.85335274349829</v>
      </c>
    </row>
    <row r="74" spans="1:17" ht="18" customHeight="1">
      <c r="A74" s="66" t="s">
        <v>83</v>
      </c>
      <c r="B74" s="60">
        <f t="shared" si="32"/>
        <v>-88325</v>
      </c>
      <c r="C74" s="35"/>
      <c r="D74" s="35">
        <v>-88325</v>
      </c>
      <c r="E74" s="60">
        <f t="shared" si="33"/>
        <v>-88325</v>
      </c>
      <c r="F74" s="35"/>
      <c r="G74" s="35">
        <v>-88325</v>
      </c>
      <c r="H74" s="60">
        <f t="shared" si="35"/>
        <v>-98547</v>
      </c>
      <c r="I74" s="35"/>
      <c r="J74" s="35">
        <v>-98547</v>
      </c>
      <c r="K74" s="60">
        <f t="shared" si="34"/>
        <v>-107000</v>
      </c>
      <c r="L74" s="35"/>
      <c r="M74" s="35">
        <v>-107000</v>
      </c>
      <c r="N74" s="61">
        <v>0</v>
      </c>
      <c r="O74" s="61">
        <v>0</v>
      </c>
      <c r="P74" s="63">
        <f t="shared" si="31"/>
        <v>108.57763300760044</v>
      </c>
      <c r="Q74" s="52">
        <v>0</v>
      </c>
    </row>
    <row r="75" spans="1:17" ht="24.75" customHeight="1">
      <c r="A75" s="66" t="s">
        <v>84</v>
      </c>
      <c r="B75" s="60">
        <f t="shared" si="32"/>
        <v>0</v>
      </c>
      <c r="C75" s="35"/>
      <c r="D75" s="35"/>
      <c r="E75" s="60">
        <f t="shared" si="33"/>
        <v>65257</v>
      </c>
      <c r="F75" s="35">
        <v>65257</v>
      </c>
      <c r="G75" s="35"/>
      <c r="H75" s="60">
        <f t="shared" si="35"/>
        <v>65257</v>
      </c>
      <c r="I75" s="35">
        <v>65257</v>
      </c>
      <c r="J75" s="35"/>
      <c r="K75" s="60">
        <f t="shared" si="34"/>
        <v>0</v>
      </c>
      <c r="L75" s="35"/>
      <c r="M75" s="35"/>
      <c r="N75" s="61">
        <v>0</v>
      </c>
      <c r="O75" s="61">
        <f>K75/E75*100</f>
        <v>0</v>
      </c>
      <c r="P75" s="63">
        <f t="shared" si="31"/>
        <v>0</v>
      </c>
      <c r="Q75" s="52">
        <f t="shared" si="3"/>
        <v>100</v>
      </c>
    </row>
    <row r="76" spans="1:17" s="53" customFormat="1" ht="12.75">
      <c r="A76" s="64" t="s">
        <v>85</v>
      </c>
      <c r="B76" s="50">
        <f t="shared" si="32"/>
        <v>-7703</v>
      </c>
      <c r="C76" s="51">
        <f>SUM(C77:C79)</f>
        <v>0</v>
      </c>
      <c r="D76" s="51">
        <f>SUM(D77:D78)</f>
        <v>-7703</v>
      </c>
      <c r="E76" s="50">
        <f t="shared" si="33"/>
        <v>-1122484</v>
      </c>
      <c r="F76" s="51">
        <f>SUM(F77:F79)</f>
        <v>0</v>
      </c>
      <c r="G76" s="51">
        <f>SUM(G77:G78)</f>
        <v>-1122484</v>
      </c>
      <c r="H76" s="50">
        <f t="shared" si="35"/>
        <v>-1130378</v>
      </c>
      <c r="I76" s="51">
        <f>SUM(I77:I78)</f>
        <v>0</v>
      </c>
      <c r="J76" s="51">
        <f>SUM(J77:J78)</f>
        <v>-1130378</v>
      </c>
      <c r="K76" s="50">
        <f t="shared" si="34"/>
        <v>0</v>
      </c>
      <c r="L76" s="51">
        <f>SUM(L77:L78)</f>
        <v>0</v>
      </c>
      <c r="M76" s="51">
        <f>SUM(M77:M78)</f>
        <v>0</v>
      </c>
      <c r="N76" s="65">
        <v>0</v>
      </c>
      <c r="O76" s="65">
        <v>0</v>
      </c>
      <c r="P76" s="52">
        <f t="shared" si="31"/>
        <v>0</v>
      </c>
      <c r="Q76" s="52">
        <v>0</v>
      </c>
    </row>
    <row r="77" spans="1:17" s="3" customFormat="1" ht="12.75">
      <c r="A77" s="76" t="s">
        <v>86</v>
      </c>
      <c r="B77" s="35">
        <f t="shared" si="32"/>
        <v>0</v>
      </c>
      <c r="C77" s="35"/>
      <c r="D77" s="35"/>
      <c r="E77" s="35">
        <f t="shared" si="33"/>
        <v>2761917</v>
      </c>
      <c r="F77" s="35"/>
      <c r="G77" s="35">
        <v>2761917</v>
      </c>
      <c r="H77" s="35">
        <f t="shared" si="35"/>
        <v>2761917</v>
      </c>
      <c r="I77" s="35"/>
      <c r="J77" s="35">
        <v>2761917</v>
      </c>
      <c r="K77" s="35">
        <f t="shared" si="34"/>
        <v>0</v>
      </c>
      <c r="L77" s="35"/>
      <c r="M77" s="35"/>
      <c r="N77" s="77">
        <v>0</v>
      </c>
      <c r="O77" s="77">
        <v>0</v>
      </c>
      <c r="P77" s="78">
        <v>0</v>
      </c>
      <c r="Q77" s="79">
        <v>0</v>
      </c>
    </row>
    <row r="78" spans="1:17" s="3" customFormat="1" ht="12.75">
      <c r="A78" s="76" t="s">
        <v>87</v>
      </c>
      <c r="B78" s="35">
        <f t="shared" si="32"/>
        <v>-7703</v>
      </c>
      <c r="C78" s="35"/>
      <c r="D78" s="35">
        <v>-7703</v>
      </c>
      <c r="E78" s="35">
        <f t="shared" si="33"/>
        <v>-3884401</v>
      </c>
      <c r="F78" s="35"/>
      <c r="G78" s="35">
        <v>-3884401</v>
      </c>
      <c r="H78" s="35">
        <f t="shared" si="35"/>
        <v>-3892295</v>
      </c>
      <c r="I78" s="35"/>
      <c r="J78" s="35">
        <v>-3892295</v>
      </c>
      <c r="K78" s="35">
        <f t="shared" si="34"/>
        <v>0</v>
      </c>
      <c r="L78" s="35"/>
      <c r="M78" s="35"/>
      <c r="N78" s="77">
        <v>0</v>
      </c>
      <c r="O78" s="77">
        <v>0</v>
      </c>
      <c r="P78" s="78">
        <f t="shared" si="31"/>
        <v>0</v>
      </c>
      <c r="Q78" s="79"/>
    </row>
    <row r="79" spans="1:17" ht="12.75">
      <c r="A79" s="49" t="s">
        <v>88</v>
      </c>
      <c r="B79" s="50">
        <f>C79+D79</f>
        <v>0</v>
      </c>
      <c r="C79" s="51"/>
      <c r="D79" s="51">
        <f>D82</f>
        <v>0</v>
      </c>
      <c r="E79" s="50">
        <f>F79+G79</f>
        <v>4923</v>
      </c>
      <c r="F79" s="51">
        <f>F82</f>
        <v>0</v>
      </c>
      <c r="G79" s="51">
        <f>G82</f>
        <v>4923</v>
      </c>
      <c r="H79" s="50">
        <f t="shared" si="35"/>
        <v>4923</v>
      </c>
      <c r="I79" s="51"/>
      <c r="J79" s="51">
        <f>J82</f>
        <v>4923</v>
      </c>
      <c r="K79" s="50">
        <f t="shared" si="34"/>
        <v>0</v>
      </c>
      <c r="L79" s="51"/>
      <c r="M79" s="51">
        <f>M82</f>
        <v>0</v>
      </c>
      <c r="N79" s="52">
        <v>0</v>
      </c>
      <c r="O79" s="52">
        <v>0</v>
      </c>
      <c r="P79" s="52">
        <v>0</v>
      </c>
      <c r="Q79" s="52">
        <v>0</v>
      </c>
    </row>
    <row r="80" spans="1:17" ht="12.75" hidden="1">
      <c r="A80" s="59" t="s">
        <v>88</v>
      </c>
      <c r="B80" s="60">
        <f t="shared" si="32"/>
        <v>0</v>
      </c>
      <c r="C80" s="35"/>
      <c r="D80" s="35"/>
      <c r="E80" s="60">
        <f t="shared" si="33"/>
        <v>0</v>
      </c>
      <c r="F80" s="35"/>
      <c r="G80" s="35"/>
      <c r="H80" s="60">
        <f t="shared" si="35"/>
        <v>0</v>
      </c>
      <c r="I80" s="35"/>
      <c r="J80" s="35"/>
      <c r="K80" s="67"/>
      <c r="L80" s="35"/>
      <c r="M80" s="35"/>
      <c r="N80" s="61">
        <v>0</v>
      </c>
      <c r="O80" s="61" t="e">
        <f>K80/E80*100</f>
        <v>#DIV/0!</v>
      </c>
      <c r="P80" s="63" t="e">
        <f t="shared" si="31"/>
        <v>#DIV/0!</v>
      </c>
      <c r="Q80" s="52" t="e">
        <f aca="true" t="shared" si="36" ref="Q80:Q104">H80/E80*100</f>
        <v>#DIV/0!</v>
      </c>
    </row>
    <row r="81" spans="1:17" ht="12.75" hidden="1">
      <c r="A81" s="66" t="s">
        <v>89</v>
      </c>
      <c r="B81" s="60">
        <f t="shared" si="32"/>
        <v>0</v>
      </c>
      <c r="C81" s="35"/>
      <c r="D81" s="35"/>
      <c r="E81" s="60">
        <f t="shared" si="33"/>
        <v>0</v>
      </c>
      <c r="F81" s="35"/>
      <c r="G81" s="35"/>
      <c r="H81" s="60">
        <f t="shared" si="35"/>
        <v>0</v>
      </c>
      <c r="I81" s="35"/>
      <c r="J81" s="35"/>
      <c r="K81" s="67"/>
      <c r="L81" s="35"/>
      <c r="M81" s="35"/>
      <c r="N81" s="61">
        <v>0</v>
      </c>
      <c r="O81" s="61" t="e">
        <f>K81/E81*100</f>
        <v>#DIV/0!</v>
      </c>
      <c r="P81" s="63" t="e">
        <f t="shared" si="31"/>
        <v>#DIV/0!</v>
      </c>
      <c r="Q81" s="52" t="e">
        <f t="shared" si="36"/>
        <v>#DIV/0!</v>
      </c>
    </row>
    <row r="82" spans="1:17" ht="12.75">
      <c r="A82" s="66" t="s">
        <v>89</v>
      </c>
      <c r="B82" s="60"/>
      <c r="C82" s="35"/>
      <c r="D82" s="35"/>
      <c r="E82" s="60"/>
      <c r="F82" s="35"/>
      <c r="G82" s="35">
        <v>4923</v>
      </c>
      <c r="H82" s="80">
        <f t="shared" si="35"/>
        <v>4923</v>
      </c>
      <c r="I82" s="35"/>
      <c r="J82" s="35">
        <v>4923</v>
      </c>
      <c r="K82" s="80">
        <f>L82+M82</f>
        <v>0</v>
      </c>
      <c r="L82" s="35"/>
      <c r="M82" s="35"/>
      <c r="N82" s="61"/>
      <c r="O82" s="61"/>
      <c r="P82" s="63"/>
      <c r="Q82" s="52"/>
    </row>
    <row r="83" spans="1:17" s="53" customFormat="1" ht="12.75">
      <c r="A83" s="49" t="s">
        <v>90</v>
      </c>
      <c r="B83" s="50">
        <f t="shared" si="32"/>
        <v>-189887</v>
      </c>
      <c r="C83" s="51">
        <f>C84</f>
        <v>14312</v>
      </c>
      <c r="D83" s="51">
        <f>D84</f>
        <v>-204199</v>
      </c>
      <c r="E83" s="50">
        <f>F83+G83</f>
        <v>-189887</v>
      </c>
      <c r="F83" s="51">
        <f>F84</f>
        <v>14312</v>
      </c>
      <c r="G83" s="51">
        <f>G84</f>
        <v>-204199</v>
      </c>
      <c r="H83" s="50">
        <f t="shared" si="35"/>
        <v>32015</v>
      </c>
      <c r="I83" s="51">
        <f>I84</f>
        <v>1656</v>
      </c>
      <c r="J83" s="51">
        <f>J84</f>
        <v>30359</v>
      </c>
      <c r="K83" s="50">
        <f>L83+M83</f>
        <v>39521</v>
      </c>
      <c r="L83" s="51">
        <f>L84</f>
        <v>38014</v>
      </c>
      <c r="M83" s="51">
        <f>M84</f>
        <v>1507</v>
      </c>
      <c r="N83" s="52">
        <v>0</v>
      </c>
      <c r="O83" s="52">
        <v>0</v>
      </c>
      <c r="P83" s="63">
        <v>0</v>
      </c>
      <c r="Q83" s="52">
        <f t="shared" si="36"/>
        <v>-16.86002727938195</v>
      </c>
    </row>
    <row r="84" spans="1:17" s="53" customFormat="1" ht="25.5" customHeight="1">
      <c r="A84" s="49" t="s">
        <v>91</v>
      </c>
      <c r="B84" s="50">
        <f t="shared" si="32"/>
        <v>-189887</v>
      </c>
      <c r="C84" s="51">
        <v>14312</v>
      </c>
      <c r="D84" s="51">
        <v>-204199</v>
      </c>
      <c r="E84" s="50">
        <f t="shared" si="33"/>
        <v>-189887</v>
      </c>
      <c r="F84" s="51">
        <v>14312</v>
      </c>
      <c r="G84" s="51">
        <v>-204199</v>
      </c>
      <c r="H84" s="50">
        <f t="shared" si="35"/>
        <v>32015</v>
      </c>
      <c r="I84" s="51">
        <v>1656</v>
      </c>
      <c r="J84" s="51">
        <v>30359</v>
      </c>
      <c r="K84" s="50">
        <f>L84+M84</f>
        <v>39521</v>
      </c>
      <c r="L84" s="51">
        <v>38014</v>
      </c>
      <c r="M84" s="51">
        <v>1507</v>
      </c>
      <c r="N84" s="65">
        <v>0</v>
      </c>
      <c r="O84" s="65">
        <v>0</v>
      </c>
      <c r="P84" s="63">
        <v>0</v>
      </c>
      <c r="Q84" s="52">
        <f t="shared" si="36"/>
        <v>-16.86002727938195</v>
      </c>
    </row>
    <row r="85" spans="1:17" s="3" customFormat="1" ht="12.75" customHeight="1" hidden="1">
      <c r="A85" s="76" t="s">
        <v>92</v>
      </c>
      <c r="B85" s="35">
        <f t="shared" si="32"/>
        <v>10305</v>
      </c>
      <c r="C85" s="35">
        <v>10305</v>
      </c>
      <c r="D85" s="35"/>
      <c r="E85" s="35">
        <f t="shared" si="33"/>
        <v>10305</v>
      </c>
      <c r="F85" s="35">
        <v>10305</v>
      </c>
      <c r="G85" s="35"/>
      <c r="H85" s="35">
        <f>I85+J85</f>
        <v>8594</v>
      </c>
      <c r="I85" s="35">
        <v>8594</v>
      </c>
      <c r="J85" s="35"/>
      <c r="K85" s="35">
        <f>L85+M85</f>
        <v>71428</v>
      </c>
      <c r="L85" s="35">
        <v>14312</v>
      </c>
      <c r="M85" s="35">
        <v>57116</v>
      </c>
      <c r="N85" s="77">
        <v>0</v>
      </c>
      <c r="O85" s="77">
        <v>0</v>
      </c>
      <c r="P85" s="78">
        <v>0</v>
      </c>
      <c r="Q85" s="79">
        <f t="shared" si="36"/>
        <v>83.39640950994662</v>
      </c>
    </row>
    <row r="86" spans="1:17" s="3" customFormat="1" ht="12.75" customHeight="1" hidden="1">
      <c r="A86" s="76" t="s">
        <v>93</v>
      </c>
      <c r="B86" s="35">
        <f t="shared" si="32"/>
        <v>-1611233</v>
      </c>
      <c r="C86" s="35"/>
      <c r="D86" s="35">
        <v>-1611233</v>
      </c>
      <c r="E86" s="35">
        <f t="shared" si="33"/>
        <v>-1611233</v>
      </c>
      <c r="F86" s="35"/>
      <c r="G86" s="35">
        <v>-1611233</v>
      </c>
      <c r="H86" s="35">
        <f>I86+J86</f>
        <v>-69804</v>
      </c>
      <c r="I86" s="35"/>
      <c r="J86" s="35">
        <v>-69804</v>
      </c>
      <c r="K86" s="35">
        <f>L86+M86</f>
        <v>-261315</v>
      </c>
      <c r="L86" s="35"/>
      <c r="M86" s="35">
        <v>-261315</v>
      </c>
      <c r="N86" s="77">
        <v>0</v>
      </c>
      <c r="O86" s="77">
        <v>0</v>
      </c>
      <c r="P86" s="78">
        <f t="shared" si="31"/>
        <v>374.35533780299124</v>
      </c>
      <c r="Q86" s="79">
        <f t="shared" si="36"/>
        <v>4.3323343054666825</v>
      </c>
    </row>
    <row r="87" spans="1:17" s="53" customFormat="1" ht="12.75">
      <c r="A87" s="64" t="s">
        <v>94</v>
      </c>
      <c r="B87" s="50">
        <f>B89+B95+B96+B88+B92</f>
        <v>512804</v>
      </c>
      <c r="C87" s="51">
        <f>C89+C95+C96+C88+C92</f>
        <v>212697</v>
      </c>
      <c r="D87" s="51">
        <f>D89+D95+D96+D88+D92</f>
        <v>300107</v>
      </c>
      <c r="E87" s="50">
        <f>E89+E95+E96+E88+E92</f>
        <v>477443</v>
      </c>
      <c r="F87" s="51">
        <f>F89+F95+F96+F88+F92</f>
        <v>177336</v>
      </c>
      <c r="G87" s="51">
        <f>G89+G95+G96+G88</f>
        <v>300107</v>
      </c>
      <c r="H87" s="50">
        <f>H89+H95+H96+H88+H92</f>
        <v>-292520</v>
      </c>
      <c r="I87" s="51">
        <f>I89+I95+I96+I88+I92</f>
        <v>42344</v>
      </c>
      <c r="J87" s="51">
        <f>J89+J95+J96+J88+J92</f>
        <v>-235880</v>
      </c>
      <c r="K87" s="50">
        <f>K89+K95+K96+K88+K92</f>
        <v>409746</v>
      </c>
      <c r="L87" s="51">
        <f>L89+L95+L96+L88+L92</f>
        <v>135074</v>
      </c>
      <c r="M87" s="51">
        <f>M89+M96+M92</f>
        <v>274672</v>
      </c>
      <c r="N87" s="52">
        <f>K87/B87*100</f>
        <v>79.90304287798067</v>
      </c>
      <c r="O87" s="52">
        <f>K87/E87*100</f>
        <v>85.8209252203928</v>
      </c>
      <c r="P87" s="63">
        <f t="shared" si="31"/>
        <v>-140.0745248188158</v>
      </c>
      <c r="Q87" s="52">
        <f t="shared" si="36"/>
        <v>-61.26804665687842</v>
      </c>
    </row>
    <row r="88" spans="1:17" s="53" customFormat="1" ht="12.75" hidden="1">
      <c r="A88" s="64" t="s">
        <v>95</v>
      </c>
      <c r="B88" s="50">
        <f>C88+D88</f>
        <v>0</v>
      </c>
      <c r="C88" s="51"/>
      <c r="D88" s="51">
        <v>0</v>
      </c>
      <c r="E88" s="50">
        <v>0</v>
      </c>
      <c r="F88" s="51"/>
      <c r="G88" s="51">
        <v>0</v>
      </c>
      <c r="H88" s="50">
        <f>I88+J88</f>
        <v>0</v>
      </c>
      <c r="I88" s="51"/>
      <c r="J88" s="51">
        <v>0</v>
      </c>
      <c r="K88" s="74"/>
      <c r="L88" s="51"/>
      <c r="M88" s="51"/>
      <c r="N88" s="52">
        <v>0</v>
      </c>
      <c r="O88" s="52" t="e">
        <f>K88/E88*100</f>
        <v>#DIV/0!</v>
      </c>
      <c r="P88" s="63" t="e">
        <f t="shared" si="31"/>
        <v>#DIV/0!</v>
      </c>
      <c r="Q88" s="52" t="e">
        <f t="shared" si="36"/>
        <v>#DIV/0!</v>
      </c>
    </row>
    <row r="89" spans="1:17" s="53" customFormat="1" ht="12.75">
      <c r="A89" s="64" t="s">
        <v>96</v>
      </c>
      <c r="B89" s="50">
        <f>C89+D89</f>
        <v>261315</v>
      </c>
      <c r="C89" s="51">
        <f>SUM(C90:C91)</f>
        <v>0</v>
      </c>
      <c r="D89" s="51">
        <f>SUM(D90:D91)</f>
        <v>261315</v>
      </c>
      <c r="E89" s="50">
        <f>F89+G89</f>
        <v>261315</v>
      </c>
      <c r="F89" s="51">
        <f>SUM(F90:F91)</f>
        <v>0</v>
      </c>
      <c r="G89" s="51">
        <f>SUM(G90:G91)</f>
        <v>261315</v>
      </c>
      <c r="H89" s="50">
        <f>I89+J89</f>
        <v>0</v>
      </c>
      <c r="I89" s="51"/>
      <c r="J89" s="51">
        <f>SUM(J90:J91)</f>
        <v>0</v>
      </c>
      <c r="K89" s="50">
        <f>L89+M89</f>
        <v>0</v>
      </c>
      <c r="L89" s="51"/>
      <c r="M89" s="51">
        <f>M90+M91</f>
        <v>0</v>
      </c>
      <c r="N89" s="65">
        <v>0</v>
      </c>
      <c r="O89" s="65">
        <v>0</v>
      </c>
      <c r="P89" s="63">
        <v>0</v>
      </c>
      <c r="Q89" s="52">
        <f t="shared" si="36"/>
        <v>0</v>
      </c>
    </row>
    <row r="90" spans="1:17" ht="12.75">
      <c r="A90" s="59" t="s">
        <v>97</v>
      </c>
      <c r="B90" s="60">
        <f>C90+D90</f>
        <v>261315</v>
      </c>
      <c r="C90" s="35"/>
      <c r="D90" s="35">
        <v>261315</v>
      </c>
      <c r="E90" s="60">
        <f>F90+G90</f>
        <v>261315</v>
      </c>
      <c r="F90" s="35"/>
      <c r="G90" s="35">
        <v>261315</v>
      </c>
      <c r="H90" s="60">
        <f>I90+J90</f>
        <v>0</v>
      </c>
      <c r="I90" s="35"/>
      <c r="J90" s="35"/>
      <c r="K90" s="60">
        <f>L90+M90</f>
        <v>0</v>
      </c>
      <c r="L90" s="35"/>
      <c r="M90" s="35"/>
      <c r="N90" s="61">
        <v>0</v>
      </c>
      <c r="O90" s="61">
        <v>0</v>
      </c>
      <c r="P90" s="63">
        <v>0</v>
      </c>
      <c r="Q90" s="52">
        <f t="shared" si="36"/>
        <v>0</v>
      </c>
    </row>
    <row r="91" spans="1:17" ht="12.75">
      <c r="A91" s="59" t="s">
        <v>98</v>
      </c>
      <c r="B91" s="60">
        <f>C91+D91</f>
        <v>0</v>
      </c>
      <c r="C91" s="35"/>
      <c r="D91" s="35"/>
      <c r="E91" s="60">
        <v>0</v>
      </c>
      <c r="F91" s="35"/>
      <c r="G91" s="35"/>
      <c r="H91" s="60">
        <v>0</v>
      </c>
      <c r="I91" s="35"/>
      <c r="J91" s="35"/>
      <c r="K91" s="60">
        <v>0</v>
      </c>
      <c r="L91" s="35"/>
      <c r="M91" s="35"/>
      <c r="N91" s="61">
        <v>0</v>
      </c>
      <c r="O91" s="61">
        <v>0</v>
      </c>
      <c r="P91" s="63">
        <v>0</v>
      </c>
      <c r="Q91" s="52">
        <v>0</v>
      </c>
    </row>
    <row r="92" spans="1:17" s="53" customFormat="1" ht="12.75">
      <c r="A92" s="64" t="s">
        <v>99</v>
      </c>
      <c r="B92" s="50">
        <f>SUM(B93:B94)</f>
        <v>-103278</v>
      </c>
      <c r="C92" s="51">
        <f>SUM(C93:C94)</f>
        <v>-103278</v>
      </c>
      <c r="D92" s="51">
        <f>SUM(D93:D94)</f>
        <v>0</v>
      </c>
      <c r="E92" s="50">
        <f>SUM(F92:G92)</f>
        <v>-138639</v>
      </c>
      <c r="F92" s="51">
        <f>SUM(F93:F94)</f>
        <v>-138639</v>
      </c>
      <c r="G92" s="51">
        <f>SUM(G93:G94)</f>
        <v>0</v>
      </c>
      <c r="H92" s="50">
        <f>I92+J92</f>
        <v>-82961</v>
      </c>
      <c r="I92" s="51">
        <f>SUM(I93:I94)</f>
        <v>-75074</v>
      </c>
      <c r="J92" s="51">
        <f>SUM(J93:J94)</f>
        <v>-7887</v>
      </c>
      <c r="K92" s="50">
        <f>L92+M92</f>
        <v>-55596</v>
      </c>
      <c r="L92" s="51">
        <f>SUM(L93:L94)</f>
        <v>-63483</v>
      </c>
      <c r="M92" s="51">
        <f>SUM(M93:M94)</f>
        <v>7887</v>
      </c>
      <c r="N92" s="52">
        <v>0</v>
      </c>
      <c r="O92" s="52">
        <v>0</v>
      </c>
      <c r="P92" s="52">
        <v>0</v>
      </c>
      <c r="Q92" s="52">
        <v>0</v>
      </c>
    </row>
    <row r="93" spans="1:17" s="3" customFormat="1" ht="12.75">
      <c r="A93" s="81" t="s">
        <v>100</v>
      </c>
      <c r="B93" s="35">
        <f>C93+D93</f>
        <v>0</v>
      </c>
      <c r="C93" s="35"/>
      <c r="D93" s="35"/>
      <c r="E93" s="35">
        <f aca="true" t="shared" si="37" ref="E93:E102">F93+G93</f>
        <v>0</v>
      </c>
      <c r="F93" s="35"/>
      <c r="G93" s="35"/>
      <c r="H93" s="35">
        <f>I93+J93</f>
        <v>0</v>
      </c>
      <c r="I93" s="35"/>
      <c r="J93" s="35"/>
      <c r="K93" s="35">
        <f>L93+M93</f>
        <v>0</v>
      </c>
      <c r="L93" s="35"/>
      <c r="M93" s="35"/>
      <c r="N93" s="77">
        <v>0</v>
      </c>
      <c r="O93" s="77">
        <v>0</v>
      </c>
      <c r="P93" s="78">
        <v>0</v>
      </c>
      <c r="Q93" s="79" t="e">
        <f t="shared" si="36"/>
        <v>#DIV/0!</v>
      </c>
    </row>
    <row r="94" spans="1:17" s="3" customFormat="1" ht="26.25" customHeight="1">
      <c r="A94" s="76" t="s">
        <v>101</v>
      </c>
      <c r="B94" s="35">
        <f>C94+D94</f>
        <v>-103278</v>
      </c>
      <c r="C94" s="35">
        <v>-103278</v>
      </c>
      <c r="D94" s="35"/>
      <c r="E94" s="35">
        <f t="shared" si="37"/>
        <v>-138639</v>
      </c>
      <c r="F94" s="35">
        <v>-138639</v>
      </c>
      <c r="G94" s="35"/>
      <c r="H94" s="35">
        <f>I94+J94</f>
        <v>-82961</v>
      </c>
      <c r="I94" s="35">
        <v>-75074</v>
      </c>
      <c r="J94" s="35">
        <v>-7887</v>
      </c>
      <c r="K94" s="35">
        <f>L94+M94</f>
        <v>-55596</v>
      </c>
      <c r="L94" s="35">
        <v>-63483</v>
      </c>
      <c r="M94" s="35">
        <v>7887</v>
      </c>
      <c r="N94" s="77">
        <v>0</v>
      </c>
      <c r="O94" s="77">
        <v>0</v>
      </c>
      <c r="P94" s="78">
        <v>0</v>
      </c>
      <c r="Q94" s="79">
        <f t="shared" si="36"/>
        <v>59.83958337841444</v>
      </c>
    </row>
    <row r="95" spans="1:17" ht="12.75" hidden="1">
      <c r="A95" s="59" t="s">
        <v>102</v>
      </c>
      <c r="B95" s="60">
        <f>C95+D95</f>
        <v>0</v>
      </c>
      <c r="C95" s="35"/>
      <c r="D95" s="35"/>
      <c r="E95" s="60">
        <f t="shared" si="37"/>
        <v>0</v>
      </c>
      <c r="F95" s="35"/>
      <c r="G95" s="35"/>
      <c r="H95" s="60">
        <f>I95+J95</f>
        <v>0</v>
      </c>
      <c r="I95" s="35"/>
      <c r="J95" s="35"/>
      <c r="K95" s="67"/>
      <c r="L95" s="35"/>
      <c r="M95" s="35"/>
      <c r="N95" s="61">
        <v>0</v>
      </c>
      <c r="O95" s="61">
        <v>0</v>
      </c>
      <c r="P95" s="63" t="e">
        <f t="shared" si="31"/>
        <v>#DIV/0!</v>
      </c>
      <c r="Q95" s="52" t="e">
        <f t="shared" si="36"/>
        <v>#DIV/0!</v>
      </c>
    </row>
    <row r="96" spans="1:17" s="53" customFormat="1" ht="12.75">
      <c r="A96" s="64" t="s">
        <v>103</v>
      </c>
      <c r="B96" s="51">
        <f>SUM(B97:B100)</f>
        <v>354767</v>
      </c>
      <c r="C96" s="51">
        <f>SUM(C97:C100)</f>
        <v>315975</v>
      </c>
      <c r="D96" s="51">
        <f>SUM(D97:D100)</f>
        <v>38792</v>
      </c>
      <c r="E96" s="50">
        <f t="shared" si="37"/>
        <v>354767</v>
      </c>
      <c r="F96" s="51">
        <f>SUM(F97:F100)</f>
        <v>315975</v>
      </c>
      <c r="G96" s="51">
        <f>SUM(G97:G100)</f>
        <v>38792</v>
      </c>
      <c r="H96" s="50">
        <f>H97+H100+H103</f>
        <v>-209559</v>
      </c>
      <c r="I96" s="51">
        <f>I97+I100+I103+I99</f>
        <v>117418</v>
      </c>
      <c r="J96" s="51">
        <f>SUM(J97:J100)</f>
        <v>-227993</v>
      </c>
      <c r="K96" s="50">
        <f>K97+K100+K103+K99</f>
        <v>465342</v>
      </c>
      <c r="L96" s="51">
        <f>L97+L100+L103+L99</f>
        <v>198557</v>
      </c>
      <c r="M96" s="51">
        <f>SUM(M97:M100)</f>
        <v>266785</v>
      </c>
      <c r="N96" s="65">
        <f>K96/B96*100</f>
        <v>131.1683442935786</v>
      </c>
      <c r="O96" s="65">
        <f>K96/E96*100</f>
        <v>131.1683442935786</v>
      </c>
      <c r="P96" s="52">
        <f t="shared" si="31"/>
        <v>-222.05774984610537</v>
      </c>
      <c r="Q96" s="52">
        <f t="shared" si="36"/>
        <v>-59.069473767289516</v>
      </c>
    </row>
    <row r="97" spans="1:17" ht="12.75">
      <c r="A97" s="59" t="s">
        <v>104</v>
      </c>
      <c r="B97" s="60">
        <f aca="true" t="shared" si="38" ref="B97:B102">C97+D97</f>
        <v>255783</v>
      </c>
      <c r="C97" s="35">
        <v>216991</v>
      </c>
      <c r="D97" s="35">
        <v>38792</v>
      </c>
      <c r="E97" s="60">
        <f t="shared" si="37"/>
        <v>255783</v>
      </c>
      <c r="F97" s="35">
        <v>216991</v>
      </c>
      <c r="G97" s="35">
        <v>38792</v>
      </c>
      <c r="H97" s="60">
        <f aca="true" t="shared" si="39" ref="H97:H103">I97+J97</f>
        <v>255783</v>
      </c>
      <c r="I97" s="35">
        <v>216991</v>
      </c>
      <c r="J97" s="35">
        <v>38792</v>
      </c>
      <c r="K97" s="60">
        <f aca="true" t="shared" si="40" ref="K97:K103">L97+M97</f>
        <v>403879</v>
      </c>
      <c r="L97" s="35">
        <v>137094</v>
      </c>
      <c r="M97" s="69">
        <v>266785</v>
      </c>
      <c r="N97" s="61">
        <f>K97/B97*100</f>
        <v>157.89907851577314</v>
      </c>
      <c r="O97" s="61">
        <f>K97/E97*100</f>
        <v>157.89907851577314</v>
      </c>
      <c r="P97" s="63">
        <f t="shared" si="31"/>
        <v>157.89907851577314</v>
      </c>
      <c r="Q97" s="52">
        <f t="shared" si="36"/>
        <v>100</v>
      </c>
    </row>
    <row r="98" spans="1:17" ht="12.75" hidden="1">
      <c r="A98" s="59" t="s">
        <v>105</v>
      </c>
      <c r="B98" s="60">
        <f t="shared" si="38"/>
        <v>0</v>
      </c>
      <c r="C98" s="35"/>
      <c r="D98" s="35"/>
      <c r="E98" s="60">
        <f t="shared" si="37"/>
        <v>0</v>
      </c>
      <c r="F98" s="35"/>
      <c r="G98" s="35"/>
      <c r="H98" s="60">
        <f t="shared" si="39"/>
        <v>0</v>
      </c>
      <c r="I98" s="35"/>
      <c r="J98" s="35"/>
      <c r="K98" s="60">
        <f t="shared" si="40"/>
        <v>0</v>
      </c>
      <c r="L98" s="35"/>
      <c r="M98" s="35"/>
      <c r="N98" s="61" t="e">
        <f>K98/B98*100</f>
        <v>#DIV/0!</v>
      </c>
      <c r="O98" s="61" t="e">
        <f>K98/E98*100</f>
        <v>#DIV/0!</v>
      </c>
      <c r="P98" s="63" t="e">
        <f t="shared" si="31"/>
        <v>#DIV/0!</v>
      </c>
      <c r="Q98" s="52" t="e">
        <f t="shared" si="36"/>
        <v>#DIV/0!</v>
      </c>
    </row>
    <row r="99" spans="1:17" ht="12.75">
      <c r="A99" s="59" t="s">
        <v>106</v>
      </c>
      <c r="B99" s="60">
        <f t="shared" si="38"/>
        <v>98984</v>
      </c>
      <c r="C99" s="35">
        <v>98984</v>
      </c>
      <c r="D99" s="35"/>
      <c r="E99" s="60">
        <f t="shared" si="37"/>
        <v>98984</v>
      </c>
      <c r="F99" s="35">
        <v>98984</v>
      </c>
      <c r="G99" s="35"/>
      <c r="H99" s="60"/>
      <c r="I99" s="35">
        <v>98984</v>
      </c>
      <c r="J99" s="35"/>
      <c r="K99" s="60">
        <f t="shared" si="40"/>
        <v>61463</v>
      </c>
      <c r="L99" s="35">
        <v>61463</v>
      </c>
      <c r="M99" s="35"/>
      <c r="N99" s="61">
        <v>0</v>
      </c>
      <c r="O99" s="61">
        <v>0</v>
      </c>
      <c r="P99" s="63"/>
      <c r="Q99" s="52"/>
    </row>
    <row r="100" spans="1:17" ht="12.75">
      <c r="A100" s="59" t="s">
        <v>107</v>
      </c>
      <c r="B100" s="60">
        <f t="shared" si="38"/>
        <v>0</v>
      </c>
      <c r="C100" s="35"/>
      <c r="D100" s="35"/>
      <c r="E100" s="60">
        <f t="shared" si="37"/>
        <v>0</v>
      </c>
      <c r="F100" s="35"/>
      <c r="G100" s="35"/>
      <c r="H100" s="60">
        <f t="shared" si="39"/>
        <v>-403879</v>
      </c>
      <c r="I100" s="35">
        <v>-137094</v>
      </c>
      <c r="J100" s="35">
        <v>-266785</v>
      </c>
      <c r="K100" s="60">
        <f t="shared" si="40"/>
        <v>0</v>
      </c>
      <c r="L100" s="35"/>
      <c r="M100" s="35"/>
      <c r="N100" s="61">
        <v>0</v>
      </c>
      <c r="O100" s="61">
        <v>0</v>
      </c>
      <c r="P100" s="63">
        <f t="shared" si="31"/>
        <v>0</v>
      </c>
      <c r="Q100" s="52">
        <v>0</v>
      </c>
    </row>
    <row r="101" spans="1:17" ht="12.75" hidden="1">
      <c r="A101" s="59" t="s">
        <v>108</v>
      </c>
      <c r="B101" s="60">
        <f t="shared" si="38"/>
        <v>0</v>
      </c>
      <c r="C101" s="35"/>
      <c r="D101" s="35"/>
      <c r="E101" s="60">
        <f t="shared" si="37"/>
        <v>0</v>
      </c>
      <c r="F101" s="35"/>
      <c r="G101" s="35"/>
      <c r="H101" s="60">
        <f t="shared" si="39"/>
        <v>0</v>
      </c>
      <c r="I101" s="35"/>
      <c r="J101" s="35"/>
      <c r="K101" s="60">
        <f t="shared" si="40"/>
        <v>0</v>
      </c>
      <c r="L101" s="35"/>
      <c r="M101" s="35"/>
      <c r="N101" s="61">
        <v>0</v>
      </c>
      <c r="O101" s="61">
        <v>0</v>
      </c>
      <c r="P101" s="63" t="e">
        <f t="shared" si="31"/>
        <v>#DIV/0!</v>
      </c>
      <c r="Q101" s="52" t="e">
        <f t="shared" si="36"/>
        <v>#DIV/0!</v>
      </c>
    </row>
    <row r="102" spans="1:17" ht="12.75" hidden="1">
      <c r="A102" s="82" t="s">
        <v>109</v>
      </c>
      <c r="B102" s="60">
        <f t="shared" si="38"/>
        <v>0</v>
      </c>
      <c r="C102" s="35"/>
      <c r="D102" s="35"/>
      <c r="E102" s="60">
        <f t="shared" si="37"/>
        <v>0</v>
      </c>
      <c r="F102" s="35"/>
      <c r="G102" s="35"/>
      <c r="H102" s="60">
        <f t="shared" si="39"/>
        <v>0</v>
      </c>
      <c r="I102" s="35"/>
      <c r="J102" s="35"/>
      <c r="K102" s="60">
        <f t="shared" si="40"/>
        <v>0</v>
      </c>
      <c r="L102" s="35"/>
      <c r="M102" s="35"/>
      <c r="N102" s="61" t="e">
        <f>K102/B102*100</f>
        <v>#DIV/0!</v>
      </c>
      <c r="O102" s="61" t="e">
        <f>K102/E102*100</f>
        <v>#DIV/0!</v>
      </c>
      <c r="P102" s="63" t="e">
        <f>K102/H102*100</f>
        <v>#DIV/0!</v>
      </c>
      <c r="Q102" s="52" t="e">
        <f t="shared" si="36"/>
        <v>#DIV/0!</v>
      </c>
    </row>
    <row r="103" spans="1:17" ht="12.75">
      <c r="A103" s="82" t="s">
        <v>110</v>
      </c>
      <c r="B103" s="60"/>
      <c r="C103" s="35"/>
      <c r="D103" s="35"/>
      <c r="E103" s="60"/>
      <c r="F103" s="35"/>
      <c r="G103" s="35"/>
      <c r="H103" s="60">
        <f t="shared" si="39"/>
        <v>-61463</v>
      </c>
      <c r="I103" s="35">
        <v>-61463</v>
      </c>
      <c r="J103" s="35"/>
      <c r="K103" s="60">
        <f t="shared" si="40"/>
        <v>0</v>
      </c>
      <c r="L103" s="35"/>
      <c r="M103" s="35"/>
      <c r="N103" s="61"/>
      <c r="O103" s="61"/>
      <c r="P103" s="63"/>
      <c r="Q103" s="52"/>
    </row>
    <row r="104" spans="1:18" s="53" customFormat="1" ht="12.75">
      <c r="A104" s="64" t="s">
        <v>111</v>
      </c>
      <c r="B104" s="50">
        <f>B9+B63+B71+B83+B87</f>
        <v>7366641</v>
      </c>
      <c r="C104" s="51">
        <f>C9+C63+C71+C87+C83</f>
        <v>4825148</v>
      </c>
      <c r="D104" s="51">
        <f>D9+D63+D71+D83+D87</f>
        <v>2541493</v>
      </c>
      <c r="E104" s="50">
        <f>E9+E63+E71+E83+E87+E79+E60</f>
        <v>7645736</v>
      </c>
      <c r="F104" s="51">
        <f>F9+F63+F71+F87+F83</f>
        <v>5060172</v>
      </c>
      <c r="G104" s="51">
        <f>G9+G63+G71+G83+G87</f>
        <v>2585564</v>
      </c>
      <c r="H104" s="50">
        <f>H9+H63+H71+H83+H87</f>
        <v>7008383</v>
      </c>
      <c r="I104" s="51">
        <f>I9+I63+I71+I87+I83</f>
        <v>4878591</v>
      </c>
      <c r="J104" s="51">
        <f>J9+J63+J71+J83+J87</f>
        <v>2228776</v>
      </c>
      <c r="K104" s="50">
        <f>K9+K63+K71+K83+K87</f>
        <v>7693395</v>
      </c>
      <c r="L104" s="51">
        <f>L9+L63+L71+L87+L83</f>
        <v>4830416</v>
      </c>
      <c r="M104" s="51">
        <f>M9+M63+M71+M83+M87</f>
        <v>2862979</v>
      </c>
      <c r="N104" s="52">
        <f>K104/B104*100</f>
        <v>104.43559011495198</v>
      </c>
      <c r="O104" s="52">
        <f>K104/E104*100</f>
        <v>100.62334090530985</v>
      </c>
      <c r="P104" s="52">
        <f>K104/H104*100</f>
        <v>109.77418043505898</v>
      </c>
      <c r="Q104" s="52">
        <f t="shared" si="36"/>
        <v>91.66394183633858</v>
      </c>
      <c r="R104" s="83"/>
    </row>
    <row r="105" spans="1:18" s="53" customFormat="1" ht="12.75">
      <c r="A105" s="84"/>
      <c r="B105" s="85"/>
      <c r="C105" s="86"/>
      <c r="D105" s="86"/>
      <c r="E105" s="85"/>
      <c r="F105" s="86"/>
      <c r="G105" s="86"/>
      <c r="H105" s="85"/>
      <c r="I105" s="86"/>
      <c r="J105" s="86"/>
      <c r="K105" s="87"/>
      <c r="L105" s="86"/>
      <c r="M105" s="86"/>
      <c r="N105" s="88"/>
      <c r="O105" s="88"/>
      <c r="P105" s="88"/>
      <c r="Q105" s="83"/>
      <c r="R105" s="83"/>
    </row>
    <row r="108" spans="1:21" ht="12.75">
      <c r="A108" s="2" t="s">
        <v>112</v>
      </c>
      <c r="G108" s="89"/>
      <c r="K108" s="2" t="s">
        <v>113</v>
      </c>
      <c r="U108" s="1"/>
    </row>
    <row r="109" spans="1:21" ht="12.75">
      <c r="A109" s="2" t="s">
        <v>114</v>
      </c>
      <c r="G109" s="89"/>
      <c r="K109" s="2" t="s">
        <v>115</v>
      </c>
      <c r="U109" s="1"/>
    </row>
  </sheetData>
  <mergeCells count="6">
    <mergeCell ref="A2:P2"/>
    <mergeCell ref="B5:J5"/>
    <mergeCell ref="K5:M5"/>
    <mergeCell ref="B6:D6"/>
    <mergeCell ref="E6:G6"/>
    <mergeCell ref="H6:J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Valkova</dc:creator>
  <cp:keywords/>
  <dc:description/>
  <cp:lastModifiedBy>Radoslava Valkova</cp:lastModifiedBy>
  <dcterms:created xsi:type="dcterms:W3CDTF">2016-02-04T12:12:56Z</dcterms:created>
  <dcterms:modified xsi:type="dcterms:W3CDTF">2016-02-04T12:13:47Z</dcterms:modified>
  <cp:category/>
  <cp:version/>
  <cp:contentType/>
  <cp:contentStatus/>
</cp:coreProperties>
</file>